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lkkalaskelma" sheetId="1" state="visible" r:id="rId1"/>
    <sheet xmlns:r="http://schemas.openxmlformats.org/officeDocument/2006/relationships" name="Työnantajan kulut" sheetId="2" state="visible" r:id="rId2"/>
    <sheet xmlns:r="http://schemas.openxmlformats.org/officeDocument/2006/relationships" name="Palkkakirjanpito" sheetId="3" state="visible" r:id="rId3"/>
    <sheet xmlns:r="http://schemas.openxmlformats.org/officeDocument/2006/relationships" name="Prosentit 2026" sheetId="4" state="visible" r:id="rId4"/>
  </sheets>
  <definedNames>
    <definedName name="_xlnm.Print_Area" localSheetId="0">'Palkkalaskelma'!$A$1:$E$46</definedName>
    <definedName name="_xlnm.Print_Titles" localSheetId="2">'Palkkakirjanpito'!$5:$5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.m.yyyy"/>
    <numFmt numFmtId="166" formatCode="0.00 %"/>
    <numFmt numFmtId="167" formatCode="#,##0.00 &quot;€&quot;;-#,##0.00 &quot;€&quot;;&quot;-&quot;"/>
    <numFmt numFmtId="168" formatCode="#,##0.0"/>
  </numFmts>
  <fonts count="13">
    <font>
      <name val="Calibri"/>
      <family val="2"/>
      <color theme="1"/>
      <sz val="11"/>
      <scheme val="minor"/>
    </font>
    <font>
      <name val="Arial"/>
      <b val="1"/>
      <color rgb="0023458F"/>
      <sz val="15"/>
    </font>
    <font>
      <name val="Arial"/>
      <color rgb="006E6E73"/>
      <sz val="8"/>
    </font>
    <font>
      <name val="Arial"/>
      <color rgb="000B3BC4"/>
      <sz val="10"/>
    </font>
    <font>
      <name val="Arial"/>
      <color rgb="00111111"/>
      <sz val="10"/>
    </font>
    <font>
      <name val="Arial"/>
      <color rgb="000B3BC4"/>
      <sz val="8"/>
    </font>
    <font>
      <name val="Arial"/>
      <color rgb="00111111"/>
      <sz val="8"/>
    </font>
    <font>
      <name val="Arial"/>
      <b val="1"/>
      <color rgb="0023458F"/>
      <sz val="11"/>
    </font>
    <font>
      <name val="Arial"/>
      <color rgb="006E6E73"/>
      <sz val="9"/>
    </font>
    <font>
      <name val="Arial"/>
      <b val="1"/>
      <color rgb="00FFFFFF"/>
      <sz val="9"/>
    </font>
    <font>
      <name val="Arial"/>
      <b val="1"/>
      <color rgb="00111111"/>
      <sz val="10"/>
    </font>
    <font>
      <name val="Arial"/>
      <b val="1"/>
      <color rgb="00111111"/>
      <sz val="12"/>
    </font>
    <font>
      <name val="Arial"/>
      <color rgb="00111111"/>
      <sz val="9"/>
    </font>
  </fonts>
  <fills count="6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F5F5F7"/>
      </patternFill>
    </fill>
    <fill>
      <patternFill patternType="solid">
        <fgColor rgb="00E6EEFB"/>
      </patternFill>
    </fill>
    <fill>
      <patternFill patternType="solid">
        <fgColor rgb="0023458F"/>
      </patternFill>
    </fill>
  </fills>
  <borders count="4">
    <border>
      <left/>
      <right/>
      <top/>
      <bottom/>
      <diagonal/>
    </border>
    <border>
      <left style="thin">
        <color rgb="00D9DCE3"/>
      </left>
      <right style="thin">
        <color rgb="00D9DCE3"/>
      </right>
      <top style="thin">
        <color rgb="00D9DCE3"/>
      </top>
      <bottom style="thin">
        <color rgb="00D9DCE3"/>
      </bottom>
    </border>
    <border>
      <bottom style="thin">
        <color rgb="009AA0AA"/>
      </bottom>
    </border>
    <border>
      <top style="medium">
        <color rgb="00111111"/>
      </top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2" borderId="1" applyAlignment="1" pivotButton="0" quotePrefix="0" xfId="0">
      <alignment horizontal="center"/>
    </xf>
    <xf numFmtId="0" fontId="6" fillId="3" borderId="1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0" fontId="7" fillId="0" borderId="2" pivotButton="0" quotePrefix="0" xfId="0"/>
    <xf numFmtId="0" fontId="0" fillId="0" borderId="2" pivotButton="0" quotePrefix="0" xfId="0"/>
    <xf numFmtId="0" fontId="8" fillId="0" borderId="0" applyAlignment="1" pivotButton="0" quotePrefix="0" xfId="0">
      <alignment vertical="center"/>
    </xf>
    <xf numFmtId="0" fontId="3" fillId="2" borderId="1" pivotButton="0" quotePrefix="0" xfId="0"/>
    <xf numFmtId="165" fontId="3" fillId="4" borderId="1" pivotButton="0" quotePrefix="0" xfId="0"/>
    <xf numFmtId="166" fontId="3" fillId="4" borderId="1" pivotButton="0" quotePrefix="0" xfId="0"/>
    <xf numFmtId="167" fontId="3" fillId="4" borderId="1" pivotButton="0" quotePrefix="0" xfId="0"/>
    <xf numFmtId="0" fontId="9" fillId="5" borderId="1" applyAlignment="1" pivotButton="0" quotePrefix="0" xfId="0">
      <alignment horizontal="center" vertical="center" wrapText="1"/>
    </xf>
    <xf numFmtId="0" fontId="3" fillId="4" borderId="1" pivotButton="0" quotePrefix="0" xfId="0"/>
    <xf numFmtId="168" fontId="3" fillId="4" borderId="1" pivotButton="0" quotePrefix="0" xfId="0"/>
    <xf numFmtId="167" fontId="4" fillId="0" borderId="0" pivotButton="0" quotePrefix="0" xfId="0"/>
    <xf numFmtId="168" fontId="3" fillId="2" borderId="1" pivotButton="0" quotePrefix="0" xfId="0"/>
    <xf numFmtId="167" fontId="3" fillId="2" borderId="1" pivotButton="0" quotePrefix="0" xfId="0"/>
    <xf numFmtId="0" fontId="10" fillId="0" borderId="0" applyAlignment="1" pivotButton="0" quotePrefix="0" xfId="0">
      <alignment vertical="center"/>
    </xf>
    <xf numFmtId="167" fontId="10" fillId="4" borderId="3" pivotButton="0" quotePrefix="0" xfId="0"/>
    <xf numFmtId="0" fontId="4" fillId="0" borderId="0" applyAlignment="1" pivotButton="0" quotePrefix="0" xfId="0">
      <alignment vertical="center" indent="1"/>
    </xf>
    <xf numFmtId="167" fontId="10" fillId="4" borderId="0" pivotButton="0" quotePrefix="0" xfId="0"/>
    <xf numFmtId="167" fontId="4" fillId="3" borderId="0" pivotButton="0" quotePrefix="0" xfId="0"/>
    <xf numFmtId="167" fontId="11" fillId="4" borderId="3" pivotButton="0" quotePrefix="0" xfId="0"/>
    <xf numFmtId="166" fontId="4" fillId="3" borderId="0" pivotButton="0" quotePrefix="0" xfId="0"/>
    <xf numFmtId="165" fontId="3" fillId="2" borderId="1" pivotButton="0" quotePrefix="0" xfId="0"/>
    <xf numFmtId="0" fontId="4" fillId="0" borderId="0" applyAlignment="1" pivotButton="0" quotePrefix="0" xfId="0">
      <alignment vertical="center"/>
    </xf>
    <xf numFmtId="166" fontId="3" fillId="2" borderId="1" pivotButton="0" quotePrefix="0" xfId="0"/>
    <xf numFmtId="0" fontId="12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3458F"/>
    <outlinePr summaryBelow="1" summaryRight="1"/>
    <pageSetUpPr fitToPage="1"/>
  </sheetPr>
  <dimension ref="A1:E46"/>
  <sheetViews>
    <sheetView showGridLines="0" zoomScale="10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8" customWidth="1" min="3" max="3"/>
    <col width="30" customWidth="1" min="4" max="4"/>
    <col width="16" customWidth="1" min="5" max="5"/>
  </cols>
  <sheetData>
    <row r="1" ht="24" customHeight="1">
      <c r="A1" s="1" t="inlineStr">
        <is>
          <t>Palkkalaskelma</t>
        </is>
      </c>
    </row>
    <row r="2">
      <c r="A2" s="2" t="inlineStr">
        <is>
          <t>Pohja: Tauko kirjanpito, taukokirjanpito.com</t>
        </is>
      </c>
    </row>
    <row r="3">
      <c r="A3" s="3" t="inlineStr">
        <is>
          <t>Syötä</t>
        </is>
      </c>
      <c r="B3" s="4" t="inlineStr">
        <is>
          <t>Lasketaan</t>
        </is>
      </c>
      <c r="C3" s="5" t="inlineStr">
        <is>
          <t>Esimerkki</t>
        </is>
      </c>
    </row>
    <row r="5">
      <c r="A5" s="6" t="inlineStr">
        <is>
          <t>Työnantaja</t>
        </is>
      </c>
      <c r="B5" s="7" t="n"/>
      <c r="D5" s="6" t="inlineStr">
        <is>
          <t>Työntekijä</t>
        </is>
      </c>
      <c r="E5" s="7" t="n"/>
    </row>
    <row r="6">
      <c r="A6" s="8" t="inlineStr">
        <is>
          <t>Nimi</t>
        </is>
      </c>
      <c r="B6" s="9" t="n"/>
      <c r="D6" s="8" t="inlineStr">
        <is>
          <t>Nimi</t>
        </is>
      </c>
      <c r="E6" s="9" t="n"/>
    </row>
    <row r="7">
      <c r="A7" s="8" t="inlineStr">
        <is>
          <t>Y-tunnus</t>
        </is>
      </c>
      <c r="B7" s="9" t="n"/>
      <c r="D7" s="8" t="inlineStr">
        <is>
          <t>Tilinumero (IBAN)</t>
        </is>
      </c>
      <c r="E7" s="9" t="n"/>
    </row>
    <row r="8">
      <c r="A8" s="8" t="inlineStr">
        <is>
          <t>Osoite</t>
        </is>
      </c>
      <c r="B8" s="9" t="n"/>
      <c r="D8" s="8" t="inlineStr">
        <is>
          <t>Tehtävä</t>
        </is>
      </c>
      <c r="E8" s="9" t="n"/>
    </row>
    <row r="10">
      <c r="A10" s="6" t="inlineStr">
        <is>
          <t>Palkkakausi</t>
        </is>
      </c>
      <c r="B10" s="7" t="n"/>
      <c r="D10" s="6" t="inlineStr">
        <is>
          <t>Verokortti</t>
        </is>
      </c>
      <c r="E10" s="7" t="n"/>
    </row>
    <row r="11">
      <c r="A11" s="8" t="inlineStr">
        <is>
          <t>Alkaa</t>
        </is>
      </c>
      <c r="B11" s="10" t="n">
        <v>46266</v>
      </c>
      <c r="D11" s="8" t="inlineStr">
        <is>
          <t>Perusprosentti</t>
        </is>
      </c>
      <c r="E11" s="11" t="n">
        <v>0.185</v>
      </c>
    </row>
    <row r="12">
      <c r="A12" s="8" t="inlineStr">
        <is>
          <t>Päättyy</t>
        </is>
      </c>
      <c r="B12" s="10" t="n">
        <v>46295</v>
      </c>
      <c r="D12" s="8" t="inlineStr">
        <is>
          <t>Lisäprosentti</t>
        </is>
      </c>
      <c r="E12" s="11" t="n">
        <v>0.38</v>
      </c>
    </row>
    <row r="13">
      <c r="A13" s="8" t="inlineStr">
        <is>
          <t>Maksupäivä</t>
        </is>
      </c>
      <c r="B13" s="10" t="n">
        <v>46295</v>
      </c>
      <c r="D13" s="8" t="inlineStr">
        <is>
          <t>Tuloraja vuodessa</t>
        </is>
      </c>
      <c r="E13" s="12" t="n">
        <v>45000</v>
      </c>
    </row>
    <row r="14">
      <c r="D14" s="8" t="inlineStr">
        <is>
          <t>Palkat aiemmin tänä vuonna</t>
        </is>
      </c>
      <c r="E14" s="12" t="n">
        <v>25600</v>
      </c>
    </row>
    <row r="15">
      <c r="D15" s="8" t="inlineStr">
        <is>
          <t>TyEL-maksu peritään</t>
        </is>
      </c>
      <c r="E15" s="9" t="inlineStr">
        <is>
          <t>Kyllä</t>
        </is>
      </c>
    </row>
    <row r="16">
      <c r="D16" s="8" t="inlineStr">
        <is>
          <t>Työttömyysvakuutusmaksu peritään</t>
        </is>
      </c>
      <c r="E16" s="9" t="inlineStr">
        <is>
          <t>Kyllä</t>
        </is>
      </c>
    </row>
    <row r="17">
      <c r="A17" s="2" t="inlineStr">
        <is>
          <t>Palkat aiemmin tänä vuonna: ennakonpidätyksen alainen palkka tammikuusta edelliseen maksukertaan asti (Palkkakirjanpito-välilehti).</t>
        </is>
      </c>
    </row>
    <row r="18">
      <c r="A18" s="6" t="inlineStr">
        <is>
          <t>Palkanosat</t>
        </is>
      </c>
      <c r="B18" s="7" t="n"/>
      <c r="C18" s="7" t="n"/>
      <c r="D18" s="7" t="n"/>
      <c r="E18" s="7" t="n"/>
    </row>
    <row r="19">
      <c r="A19" s="13" t="inlineStr">
        <is>
          <t>Palkanosa</t>
        </is>
      </c>
      <c r="B19" s="13" t="inlineStr">
        <is>
          <t>Määrä</t>
        </is>
      </c>
      <c r="C19" s="13" t="inlineStr">
        <is>
          <t>Yksikkö</t>
        </is>
      </c>
      <c r="D19" s="13" t="inlineStr">
        <is>
          <t>À-hinta</t>
        </is>
      </c>
      <c r="E19" s="13" t="inlineStr">
        <is>
          <t>Yhteensä</t>
        </is>
      </c>
    </row>
    <row r="20">
      <c r="A20" s="14" t="inlineStr">
        <is>
          <t>Kuukausipalkka</t>
        </is>
      </c>
      <c r="B20" s="15" t="n">
        <v>1</v>
      </c>
      <c r="C20" s="14" t="inlineStr">
        <is>
          <t>kk</t>
        </is>
      </c>
      <c r="D20" s="12" t="n">
        <v>3200</v>
      </c>
      <c r="E20" s="16">
        <f>IF(OR(B20="",D20=""),"",ROUND(B20*D20,2))</f>
        <v>3200</v>
      </c>
    </row>
    <row r="21">
      <c r="A21" s="9" t="inlineStr">
        <is>
          <t>Tuntipalkka</t>
        </is>
      </c>
      <c r="B21" s="17" t="n"/>
      <c r="C21" s="9" t="inlineStr">
        <is>
          <t>h</t>
        </is>
      </c>
      <c r="D21" s="18" t="n"/>
      <c r="E21" s="16" t="str">
        <f>IF(OR(B21="",D21=""),"",ROUND(B21*D21,2))</f>
        <v/>
      </c>
    </row>
    <row r="22">
      <c r="A22" s="9" t="inlineStr">
        <is>
          <t>Ylityö 50 %</t>
        </is>
      </c>
      <c r="B22" s="17" t="n"/>
      <c r="C22" s="9" t="inlineStr">
        <is>
          <t>h</t>
        </is>
      </c>
      <c r="D22" s="18" t="n"/>
      <c r="E22" s="16" t="str">
        <f>IF(OR(B22="",D22=""),"",ROUND(B22*D22,2))</f>
        <v/>
      </c>
    </row>
    <row r="23">
      <c r="A23" s="9" t="inlineStr">
        <is>
          <t>Ylityö 100 %</t>
        </is>
      </c>
      <c r="B23" s="17" t="n"/>
      <c r="C23" s="9" t="inlineStr">
        <is>
          <t>h</t>
        </is>
      </c>
      <c r="D23" s="18" t="n"/>
      <c r="E23" s="16" t="str">
        <f>IF(OR(B23="",D23=""),"",ROUND(B23*D23,2))</f>
        <v/>
      </c>
    </row>
    <row r="24">
      <c r="A24" s="9" t="inlineStr">
        <is>
          <t>Lisät (ilta, vuoro, muut)</t>
        </is>
      </c>
      <c r="B24" s="17" t="n"/>
      <c r="C24" s="9" t="n"/>
      <c r="D24" s="18" t="n"/>
      <c r="E24" s="16" t="str">
        <f>IF(OR(B24="",D24=""),"",ROUND(B24*D24,2))</f>
        <v/>
      </c>
    </row>
    <row r="25">
      <c r="A25" s="9" t="inlineStr">
        <is>
          <t>Lomaraha</t>
        </is>
      </c>
      <c r="B25" s="17" t="n"/>
      <c r="C25" s="9" t="n"/>
      <c r="D25" s="18" t="n"/>
      <c r="E25" s="16" t="str">
        <f>IF(OR(B25="",D25=""),"",ROUND(B25*D25,2))</f>
        <v/>
      </c>
    </row>
    <row r="26">
      <c r="A26" s="9" t="n"/>
      <c r="B26" s="17" t="n"/>
      <c r="C26" s="9" t="n"/>
      <c r="D26" s="18" t="n"/>
      <c r="E26" s="16" t="str">
        <f>IF(OR(B26="",D26=""),"",ROUND(B26*D26,2))</f>
        <v/>
      </c>
    </row>
    <row r="27">
      <c r="A27" s="19" t="inlineStr">
        <is>
          <t>Rahapalkka yhteensä (brutto)</t>
        </is>
      </c>
      <c r="E27" s="20">
        <f>SUM(E20:E26)</f>
        <v>3200</v>
      </c>
    </row>
    <row r="28">
      <c r="A28" s="21" t="inlineStr">
        <is>
          <t>Luontoisedut, verotusarvo</t>
        </is>
      </c>
      <c r="B28" s="2" t="inlineStr">
        <is>
          <t>Puhelin-, ravinto-, auto- tai asuntoetu.</t>
        </is>
      </c>
      <c r="E28" s="18" t="n">
        <v>0</v>
      </c>
    </row>
    <row r="29">
      <c r="A29" s="19" t="inlineStr">
        <is>
          <t>Ennakonpidätyksen alainen palkka</t>
        </is>
      </c>
      <c r="E29" s="22">
        <f>E27+E28</f>
        <v>3200</v>
      </c>
    </row>
    <row r="31">
      <c r="A31" s="6" t="inlineStr">
        <is>
          <t>Vähennykset</t>
        </is>
      </c>
      <c r="B31" s="7" t="n"/>
      <c r="C31" s="7" t="n"/>
      <c r="D31" s="7" t="n"/>
      <c r="E31" s="7" t="n"/>
    </row>
    <row r="32">
      <c r="A32" s="21" t="inlineStr">
        <is>
          <t>Ennakonpidätys</t>
        </is>
      </c>
      <c r="B32" s="2" t="inlineStr">
        <is>
          <t>Perusprosentilla tulorajaan asti, sen yli lisäprosentilla.</t>
        </is>
      </c>
      <c r="E32" s="23">
        <f>IF($E$13="",ROUND(E29*$E$11,2),ROUND(MAX(0,MIN(E29,$E$13-$E$14))*$E$11+(E29-MAX(0,MIN(E29,$E$13-$E$14)))*$E$12,2))</f>
        <v>592</v>
      </c>
    </row>
    <row r="33">
      <c r="A33" s="21" t="inlineStr">
        <is>
          <t>Työntekijän työeläkemaksu (TyEL)</t>
        </is>
      </c>
      <c r="B33" s="2" t="inlineStr">
        <is>
          <t>7,30 % vuonna 2026.</t>
        </is>
      </c>
      <c r="E33" s="23">
        <f>IF($E$15="Kyllä",ROUND(E29*'Prosentit 2026'!$B$5,2),0)</f>
        <v>233.6</v>
      </c>
    </row>
    <row r="34">
      <c r="A34" s="21" t="inlineStr">
        <is>
          <t>Työttömyysvakuutusmaksu</t>
        </is>
      </c>
      <c r="B34" s="2" t="inlineStr">
        <is>
          <t>0,89 % vuonna 2026.</t>
        </is>
      </c>
      <c r="E34" s="23">
        <f>IF($E$16="Kyllä",ROUND(E29*'Prosentit 2026'!$B$8,2),0)</f>
        <v>28.48</v>
      </c>
    </row>
    <row r="35">
      <c r="A35" s="21" t="inlineStr">
        <is>
          <t>Luontoisedut (eivät ole rahaa)</t>
        </is>
      </c>
      <c r="E35" s="23">
        <f>E28</f>
        <v>0</v>
      </c>
    </row>
    <row r="36">
      <c r="A36" s="21" t="inlineStr">
        <is>
          <t>Muut vähennykset</t>
        </is>
      </c>
      <c r="B36" s="2" t="inlineStr">
        <is>
          <t>Esimerkiksi ammattiliiton jäsenmaksu tai ulosotto.</t>
        </is>
      </c>
      <c r="E36" s="18" t="n">
        <v>0</v>
      </c>
    </row>
    <row r="37">
      <c r="A37" s="19" t="inlineStr">
        <is>
          <t>Vähennykset yhteensä</t>
        </is>
      </c>
      <c r="E37" s="20">
        <f>SUM(E32:E36)</f>
        <v>854.08</v>
      </c>
    </row>
    <row r="39">
      <c r="A39" s="19" t="inlineStr">
        <is>
          <t>Nettopalkka</t>
        </is>
      </c>
      <c r="E39" s="22">
        <f>E29-E37</f>
        <v>2345.92</v>
      </c>
    </row>
    <row r="40">
      <c r="A40" s="21" t="inlineStr">
        <is>
          <t>Verovapaat kulukorvaukset</t>
        </is>
      </c>
      <c r="B40" s="2" t="inlineStr">
        <is>
          <t>Kilometrikorvaukset 0,55 €/km ja päivärahat. Ei pidätystä.</t>
        </is>
      </c>
      <c r="E40" s="18" t="n">
        <v>0</v>
      </c>
    </row>
    <row r="41">
      <c r="A41" s="19" t="inlineStr">
        <is>
          <t>Maksetaan tilille</t>
        </is>
      </c>
      <c r="E41" s="24">
        <f>E39+E40</f>
        <v>2345.92</v>
      </c>
    </row>
    <row r="43">
      <c r="A43" s="6" t="inlineStr">
        <is>
          <t>Kertymä vuoden alusta</t>
        </is>
      </c>
      <c r="B43" s="7" t="n"/>
      <c r="C43" s="7" t="n"/>
      <c r="D43" s="7" t="n"/>
      <c r="E43" s="7" t="n"/>
    </row>
    <row r="44">
      <c r="A44" s="21" t="inlineStr">
        <is>
          <t>Ennakonpidätyksen alainen palkka</t>
        </is>
      </c>
      <c r="E44" s="23">
        <f>E14+E29</f>
        <v>28800</v>
      </c>
    </row>
    <row r="46">
      <c r="A46" s="2" t="inlineStr">
        <is>
          <t>Tarkista laskelma ennen maksua. Ilmoita palkka tulorekisteriin viimeistään 5. kalenteripäivänä maksupäivän jälkeen.</t>
        </is>
      </c>
    </row>
  </sheetData>
  <mergeCells count="6">
    <mergeCell ref="B33:D33"/>
    <mergeCell ref="B28:D28"/>
    <mergeCell ref="B36:D36"/>
    <mergeCell ref="B32:D32"/>
    <mergeCell ref="B40:D40"/>
    <mergeCell ref="B34:D34"/>
  </mergeCells>
  <dataValidations count="1">
    <dataValidation sqref="E15:E16" showDropDown="0" showInputMessage="0" showErrorMessage="0" allowBlank="1" errorTitle="Tarkista arvo" error="Valitse arvo listasta." type="list">
      <formula1>"Kyllä,Ei"</formula1>
    </dataValidation>
  </dataValidations>
  <printOptions horizontalCentered="1"/>
  <pageMargins left="0.5" right="0.5" top="0.6" bottom="0.7" header="0.5" footer="0.5"/>
  <pageSetup orientation="portrait" paperSize="9" fitToHeight="0" fitToWidth="1"/>
  <headerFooter>
    <oddHeader/>
    <oddFooter>&amp;L&amp;"Arial"&amp;7 Pohja: Tauko kirjanpito, taukokirjanpito.com&amp;R&amp;"Arial"&amp;7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zoomScale="10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62" customWidth="1" min="3" max="3"/>
  </cols>
  <sheetData>
    <row r="1" ht="24" customHeight="1">
      <c r="A1" s="1" t="inlineStr">
        <is>
          <t>Työnantajan kulut ja maksut</t>
        </is>
      </c>
    </row>
    <row r="2">
      <c r="A2" s="2" t="inlineStr">
        <is>
          <t>Pohja: Tauko kirjanpito, taukokirjanpito.com</t>
        </is>
      </c>
    </row>
    <row r="3">
      <c r="A3" s="3" t="inlineStr">
        <is>
          <t>Syötä</t>
        </is>
      </c>
      <c r="B3" s="4" t="inlineStr">
        <is>
          <t>Lasketaan</t>
        </is>
      </c>
    </row>
    <row r="5">
      <c r="A5" s="6" t="inlineStr">
        <is>
          <t>Sivukulut tästä palkasta</t>
        </is>
      </c>
      <c r="B5" s="7" t="n"/>
      <c r="C5" s="7" t="n"/>
    </row>
    <row r="6">
      <c r="A6" s="19" t="inlineStr">
        <is>
          <t>Palkka (ennakonpidätyksen alainen)</t>
        </is>
      </c>
      <c r="B6" s="22">
        <f>Palkkalaskelma!E29</f>
        <v>3200</v>
      </c>
      <c r="C6" s="2" t="inlineStr">
        <is>
          <t>Palkkalaskelmalta.</t>
        </is>
      </c>
    </row>
    <row r="7">
      <c r="A7" s="21" t="inlineStr">
        <is>
          <t>Sairausvakuutusmaksu</t>
        </is>
      </c>
      <c r="B7" s="23">
        <f>ROUND(B6*'Prosentit 2026'!B10,2)</f>
        <v>61.12</v>
      </c>
      <c r="C7" s="2" t="inlineStr">
        <is>
          <t>1,91 %. Maksetaan Verohallinnolle.</t>
        </is>
      </c>
    </row>
    <row r="8">
      <c r="A8" s="21" t="inlineStr">
        <is>
          <t>TyEL, työnantajan osuus</t>
        </is>
      </c>
      <c r="B8" s="23">
        <f>IF(Palkkalaskelma!E15="Kyllä",ROUND(B6*'Prosentit 2026'!B7,2),0)</f>
        <v>547.2</v>
      </c>
      <c r="C8" s="2" t="inlineStr">
        <is>
          <t>Keskimäärin 17,10 %. Tarkka maksu eläkeyhtiöltä.</t>
        </is>
      </c>
    </row>
    <row r="9">
      <c r="A9" s="21" t="inlineStr">
        <is>
          <t>Työttömyysvakuutusmaksu, työnantaja</t>
        </is>
      </c>
      <c r="B9" s="23">
        <f>IF(Palkkalaskelma!E16="Kyllä",ROUND(B6*'Prosentit 2026'!B9,2),0)</f>
        <v>9.92</v>
      </c>
      <c r="C9" s="2" t="inlineStr">
        <is>
          <t>0,31 % pienellä palkkasummalla.</t>
        </is>
      </c>
    </row>
    <row r="10">
      <c r="A10" s="21" t="inlineStr">
        <is>
          <t>Tapaturmavakuutus (arvio)</t>
        </is>
      </c>
      <c r="B10" s="23">
        <f>ROUND(B6*'Prosentit 2026'!B11,2)</f>
        <v>16</v>
      </c>
      <c r="C10" s="2" t="inlineStr">
        <is>
          <t>Prosentti Prosentit-välilehdeltä.</t>
        </is>
      </c>
    </row>
    <row r="11">
      <c r="A11" s="21" t="inlineStr">
        <is>
          <t>Ryhmähenkivakuutus</t>
        </is>
      </c>
      <c r="B11" s="23">
        <f>ROUND(B6*'Prosentit 2026'!B12,2)</f>
        <v>1.92</v>
      </c>
    </row>
    <row r="12">
      <c r="A12" s="19" t="inlineStr">
        <is>
          <t>Sivukulut yhteensä</t>
        </is>
      </c>
      <c r="B12" s="20">
        <f>SUM(B7:B11)</f>
        <v>636.16</v>
      </c>
    </row>
    <row r="13">
      <c r="A13" s="21" t="inlineStr">
        <is>
          <t>Sivukulut prosentteina palkasta</t>
        </is>
      </c>
      <c r="B13" s="25">
        <f>IF(B6=0,0,B12/B6)</f>
        <v>0.1988</v>
      </c>
    </row>
    <row r="14">
      <c r="A14" s="21" t="inlineStr">
        <is>
          <t>Verovapaat kulukorvaukset</t>
        </is>
      </c>
      <c r="B14" s="23">
        <f>Palkkalaskelma!E40</f>
        <v>0</v>
      </c>
    </row>
    <row r="15">
      <c r="A15" s="19" t="inlineStr">
        <is>
          <t>Työnantajan kokonaiskustannus</t>
        </is>
      </c>
      <c r="B15" s="20">
        <f>B6+B12+B14</f>
        <v>3836.16</v>
      </c>
      <c r="C15" s="2" t="inlineStr">
        <is>
          <t>Luontoisedun arvo sisältyy palkkaan, vaikka sitä ei makseta rahana.</t>
        </is>
      </c>
    </row>
    <row r="17">
      <c r="A17" s="6" t="inlineStr">
        <is>
          <t>Kenelle maksetaan ja milloin</t>
        </is>
      </c>
      <c r="B17" s="7" t="n"/>
      <c r="C17" s="7" t="n"/>
    </row>
    <row r="18">
      <c r="A18" s="19" t="inlineStr">
        <is>
          <t>Verohallinnolle: ennakonpidätys + sairausvakuutusmaksu</t>
        </is>
      </c>
      <c r="B18" s="22">
        <f>Palkkalaskelma!E32+B7</f>
        <v>653.12</v>
      </c>
      <c r="C18" s="2" t="inlineStr">
        <is>
          <t>Oma-aloitteisena verona palkanmaksua seuraavan kuukauden 12. päivänä.</t>
        </is>
      </c>
    </row>
    <row r="19">
      <c r="A19" s="21" t="inlineStr">
        <is>
          <t>Eläkeyhtiölle: TyEL yhteensä</t>
        </is>
      </c>
      <c r="B19" s="23">
        <f>Palkkalaskelma!E33+B8</f>
        <v>780.8</v>
      </c>
      <c r="C19" s="2" t="inlineStr">
        <is>
          <t>Eläkeyhtiön laskun mukaan. Pidätät työntekijän osuuden palkasta.</t>
        </is>
      </c>
    </row>
    <row r="20">
      <c r="A20" s="21" t="inlineStr">
        <is>
          <t>Työllisyysrahastolle: työttömyysvakuutusmaksut</t>
        </is>
      </c>
      <c r="B20" s="23">
        <f>Palkkalaskelma!E34+B9</f>
        <v>38.4</v>
      </c>
      <c r="C20" s="2" t="inlineStr">
        <is>
          <t>Työllisyysrahaston laskun mukaan, tulorekisterin tietojen perusteella.</t>
        </is>
      </c>
    </row>
    <row r="21">
      <c r="A21" s="21" t="inlineStr">
        <is>
          <t>Työntekijän tilille</t>
        </is>
      </c>
      <c r="B21" s="23">
        <f>Palkkalaskelma!E41</f>
        <v>2345.92</v>
      </c>
      <c r="C21" s="2" t="inlineStr">
        <is>
          <t>Maksupäivänä.</t>
        </is>
      </c>
    </row>
    <row r="23">
      <c r="A23" s="2" t="inlineStr">
        <is>
          <t>Palkkatiedot ilmoitetaan tulorekisteriin viimeistään 5. kalenteripäivänä maksupäivän jälkeen.</t>
        </is>
      </c>
    </row>
    <row r="24">
      <c r="A24" s="2" t="inlineStr">
        <is>
          <t>Laskelma ei sisällä lomapalkkavarausta eikä työterveyshuoltoa. Ne kasvattavat todellista kustannusta.</t>
        </is>
      </c>
    </row>
  </sheetData>
  <printOptions horizontalCentered="1"/>
  <pageMargins left="0.5" right="0.5" top="0.6" bottom="0.7" header="0.5" footer="0.5"/>
  <pageSetup orientation="portrait" paperSize="9" fitToHeight="0" fitToWidth="1"/>
  <headerFooter>
    <oddHeader/>
    <oddFooter>&amp;L&amp;"Arial"&amp;7 Pohja: Tauko kirjanpito, taukokirjanpito.com&amp;R&amp;"Arial"&amp;7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showGridLines="0" zoomScale="10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2" customWidth="1" min="5" max="5"/>
    <col width="12" customWidth="1" min="6" max="6"/>
    <col width="13" customWidth="1" min="7" max="7"/>
    <col width="14" customWidth="1" min="8" max="8"/>
    <col width="14" customWidth="1" min="9" max="9"/>
  </cols>
  <sheetData>
    <row r="1" ht="24" customHeight="1">
      <c r="A1" s="1" t="inlineStr">
        <is>
          <t>Palkkakirjanpito: työntekijän vuosikertymä</t>
        </is>
      </c>
    </row>
    <row r="2">
      <c r="A2" s="2" t="inlineStr">
        <is>
          <t>Pohja: Tauko kirjanpito, taukokirjanpito.com</t>
        </is>
      </c>
    </row>
    <row r="3">
      <c r="A3" s="3" t="inlineStr">
        <is>
          <t>Syötä</t>
        </is>
      </c>
      <c r="B3" s="4" t="inlineStr">
        <is>
          <t>Lasketaan</t>
        </is>
      </c>
      <c r="D3" s="2" t="inlineStr">
        <is>
          <t>Kopioi jokaisen palkanmaksun luvut tähän. Kertymä siirtyy seuraavan palkkalaskelman kohtaan Palkat aiemmin tänä vuonna.</t>
        </is>
      </c>
    </row>
    <row r="5" ht="30" customHeight="1">
      <c r="A5" s="13" t="inlineStr">
        <is>
          <t>Maksupäivä</t>
        </is>
      </c>
      <c r="B5" s="13" t="inlineStr">
        <is>
          <t>Rahapalkka</t>
        </is>
      </c>
      <c r="C5" s="13" t="inlineStr">
        <is>
          <t>Luontoisedut</t>
        </is>
      </c>
      <c r="D5" s="13" t="inlineStr">
        <is>
          <t>Ennakonpidätys</t>
        </is>
      </c>
      <c r="E5" s="13" t="inlineStr">
        <is>
          <t>TyEL</t>
        </is>
      </c>
      <c r="F5" s="13" t="inlineStr">
        <is>
          <t>Työttömyys-vakuutus</t>
        </is>
      </c>
      <c r="G5" s="13" t="inlineStr">
        <is>
          <t>Nettopalkka</t>
        </is>
      </c>
      <c r="H5" s="13" t="inlineStr">
        <is>
          <t>Kertymä, pidätyksen alainen</t>
        </is>
      </c>
      <c r="I5" s="13" t="inlineStr">
        <is>
          <t>Kulukorvaukset</t>
        </is>
      </c>
    </row>
    <row r="6">
      <c r="A6" s="26" t="n"/>
      <c r="B6" s="18" t="n"/>
      <c r="C6" s="18" t="n"/>
      <c r="D6" s="18" t="n"/>
      <c r="E6" s="18" t="n"/>
      <c r="F6" s="18" t="n"/>
      <c r="G6" s="16" t="str">
        <f>IF(B6="","",B6-N(D6)-N(E6)-N(F6))</f>
        <v/>
      </c>
      <c r="H6" s="16" t="str">
        <f>IF(B6="","",SUM($B$6:B6)+SUM($C$6:C6))</f>
        <v/>
      </c>
      <c r="I6" s="18" t="n"/>
    </row>
    <row r="7">
      <c r="A7" s="26" t="n"/>
      <c r="B7" s="18" t="n"/>
      <c r="C7" s="18" t="n"/>
      <c r="D7" s="18" t="n"/>
      <c r="E7" s="18" t="n"/>
      <c r="F7" s="18" t="n"/>
      <c r="G7" s="16" t="str">
        <f>IF(B7="","",B7-N(D7)-N(E7)-N(F7))</f>
        <v/>
      </c>
      <c r="H7" s="16" t="str">
        <f>IF(B7="","",SUM($B$6:B7)+SUM($C$6:C7))</f>
        <v/>
      </c>
      <c r="I7" s="18" t="n"/>
    </row>
    <row r="8">
      <c r="A8" s="26" t="n"/>
      <c r="B8" s="18" t="n"/>
      <c r="C8" s="18" t="n"/>
      <c r="D8" s="18" t="n"/>
      <c r="E8" s="18" t="n"/>
      <c r="F8" s="18" t="n"/>
      <c r="G8" s="16" t="str">
        <f>IF(B8="","",B8-N(D8)-N(E8)-N(F8))</f>
        <v/>
      </c>
      <c r="H8" s="16" t="str">
        <f>IF(B8="","",SUM($B$6:B8)+SUM($C$6:C8))</f>
        <v/>
      </c>
      <c r="I8" s="18" t="n"/>
    </row>
    <row r="9">
      <c r="A9" s="26" t="n"/>
      <c r="B9" s="18" t="n"/>
      <c r="C9" s="18" t="n"/>
      <c r="D9" s="18" t="n"/>
      <c r="E9" s="18" t="n"/>
      <c r="F9" s="18" t="n"/>
      <c r="G9" s="16" t="str">
        <f>IF(B9="","",B9-N(D9)-N(E9)-N(F9))</f>
        <v/>
      </c>
      <c r="H9" s="16" t="str">
        <f>IF(B9="","",SUM($B$6:B9)+SUM($C$6:C9))</f>
        <v/>
      </c>
      <c r="I9" s="18" t="n"/>
    </row>
    <row r="10">
      <c r="A10" s="26" t="n"/>
      <c r="B10" s="18" t="n"/>
      <c r="C10" s="18" t="n"/>
      <c r="D10" s="18" t="n"/>
      <c r="E10" s="18" t="n"/>
      <c r="F10" s="18" t="n"/>
      <c r="G10" s="16" t="str">
        <f>IF(B10="","",B10-N(D10)-N(E10)-N(F10))</f>
        <v/>
      </c>
      <c r="H10" s="16" t="str">
        <f>IF(B10="","",SUM($B$6:B10)+SUM($C$6:C10))</f>
        <v/>
      </c>
      <c r="I10" s="18" t="n"/>
    </row>
    <row r="11">
      <c r="A11" s="26" t="n"/>
      <c r="B11" s="18" t="n"/>
      <c r="C11" s="18" t="n"/>
      <c r="D11" s="18" t="n"/>
      <c r="E11" s="18" t="n"/>
      <c r="F11" s="18" t="n"/>
      <c r="G11" s="16" t="str">
        <f>IF(B11="","",B11-N(D11)-N(E11)-N(F11))</f>
        <v/>
      </c>
      <c r="H11" s="16" t="str">
        <f>IF(B11="","",SUM($B$6:B11)+SUM($C$6:C11))</f>
        <v/>
      </c>
      <c r="I11" s="18" t="n"/>
    </row>
    <row r="12">
      <c r="A12" s="26" t="n"/>
      <c r="B12" s="18" t="n"/>
      <c r="C12" s="18" t="n"/>
      <c r="D12" s="18" t="n"/>
      <c r="E12" s="18" t="n"/>
      <c r="F12" s="18" t="n"/>
      <c r="G12" s="16" t="str">
        <f>IF(B12="","",B12-N(D12)-N(E12)-N(F12))</f>
        <v/>
      </c>
      <c r="H12" s="16" t="str">
        <f>IF(B12="","",SUM($B$6:B12)+SUM($C$6:C12))</f>
        <v/>
      </c>
      <c r="I12" s="18" t="n"/>
    </row>
    <row r="13">
      <c r="A13" s="26" t="n"/>
      <c r="B13" s="18" t="n"/>
      <c r="C13" s="18" t="n"/>
      <c r="D13" s="18" t="n"/>
      <c r="E13" s="18" t="n"/>
      <c r="F13" s="18" t="n"/>
      <c r="G13" s="16" t="str">
        <f>IF(B13="","",B13-N(D13)-N(E13)-N(F13))</f>
        <v/>
      </c>
      <c r="H13" s="16" t="str">
        <f>IF(B13="","",SUM($B$6:B13)+SUM($C$6:C13))</f>
        <v/>
      </c>
      <c r="I13" s="18" t="n"/>
    </row>
    <row r="14">
      <c r="A14" s="26" t="n"/>
      <c r="B14" s="18" t="n"/>
      <c r="C14" s="18" t="n"/>
      <c r="D14" s="18" t="n"/>
      <c r="E14" s="18" t="n"/>
      <c r="F14" s="18" t="n"/>
      <c r="G14" s="16" t="str">
        <f>IF(B14="","",B14-N(D14)-N(E14)-N(F14))</f>
        <v/>
      </c>
      <c r="H14" s="16" t="str">
        <f>IF(B14="","",SUM($B$6:B14)+SUM($C$6:C14))</f>
        <v/>
      </c>
      <c r="I14" s="18" t="n"/>
    </row>
    <row r="15">
      <c r="A15" s="26" t="n"/>
      <c r="B15" s="18" t="n"/>
      <c r="C15" s="18" t="n"/>
      <c r="D15" s="18" t="n"/>
      <c r="E15" s="18" t="n"/>
      <c r="F15" s="18" t="n"/>
      <c r="G15" s="16" t="str">
        <f>IF(B15="","",B15-N(D15)-N(E15)-N(F15))</f>
        <v/>
      </c>
      <c r="H15" s="16" t="str">
        <f>IF(B15="","",SUM($B$6:B15)+SUM($C$6:C15))</f>
        <v/>
      </c>
      <c r="I15" s="18" t="n"/>
    </row>
    <row r="16">
      <c r="A16" s="26" t="n"/>
      <c r="B16" s="18" t="n"/>
      <c r="C16" s="18" t="n"/>
      <c r="D16" s="18" t="n"/>
      <c r="E16" s="18" t="n"/>
      <c r="F16" s="18" t="n"/>
      <c r="G16" s="16" t="str">
        <f>IF(B16="","",B16-N(D16)-N(E16)-N(F16))</f>
        <v/>
      </c>
      <c r="H16" s="16" t="str">
        <f>IF(B16="","",SUM($B$6:B16)+SUM($C$6:C16))</f>
        <v/>
      </c>
      <c r="I16" s="18" t="n"/>
    </row>
    <row r="17">
      <c r="A17" s="26" t="n"/>
      <c r="B17" s="18" t="n"/>
      <c r="C17" s="18" t="n"/>
      <c r="D17" s="18" t="n"/>
      <c r="E17" s="18" t="n"/>
      <c r="F17" s="18" t="n"/>
      <c r="G17" s="16" t="str">
        <f>IF(B17="","",B17-N(D17)-N(E17)-N(F17))</f>
        <v/>
      </c>
      <c r="H17" s="16" t="str">
        <f>IF(B17="","",SUM($B$6:B17)+SUM($C$6:C17))</f>
        <v/>
      </c>
      <c r="I17" s="18" t="n"/>
    </row>
    <row r="18">
      <c r="A18" s="26" t="n"/>
      <c r="B18" s="18" t="n"/>
      <c r="C18" s="18" t="n"/>
      <c r="D18" s="18" t="n"/>
      <c r="E18" s="18" t="n"/>
      <c r="F18" s="18" t="n"/>
      <c r="G18" s="16" t="str">
        <f>IF(B18="","",B18-N(D18)-N(E18)-N(F18))</f>
        <v/>
      </c>
      <c r="H18" s="16" t="str">
        <f>IF(B18="","",SUM($B$6:B18)+SUM($C$6:C18))</f>
        <v/>
      </c>
      <c r="I18" s="18" t="n"/>
    </row>
    <row r="19">
      <c r="A19" s="26" t="n"/>
      <c r="B19" s="18" t="n"/>
      <c r="C19" s="18" t="n"/>
      <c r="D19" s="18" t="n"/>
      <c r="E19" s="18" t="n"/>
      <c r="F19" s="18" t="n"/>
      <c r="G19" s="16" t="str">
        <f>IF(B19="","",B19-N(D19)-N(E19)-N(F19))</f>
        <v/>
      </c>
      <c r="H19" s="16" t="str">
        <f>IF(B19="","",SUM($B$6:B19)+SUM($C$6:C19))</f>
        <v/>
      </c>
      <c r="I19" s="18" t="n"/>
    </row>
    <row r="20">
      <c r="A20" s="26" t="n"/>
      <c r="B20" s="18" t="n"/>
      <c r="C20" s="18" t="n"/>
      <c r="D20" s="18" t="n"/>
      <c r="E20" s="18" t="n"/>
      <c r="F20" s="18" t="n"/>
      <c r="G20" s="16" t="str">
        <f>IF(B20="","",B20-N(D20)-N(E20)-N(F20))</f>
        <v/>
      </c>
      <c r="H20" s="16" t="str">
        <f>IF(B20="","",SUM($B$6:B20)+SUM($C$6:C20))</f>
        <v/>
      </c>
      <c r="I20" s="18" t="n"/>
    </row>
    <row r="21">
      <c r="A21" s="26" t="n"/>
      <c r="B21" s="18" t="n"/>
      <c r="C21" s="18" t="n"/>
      <c r="D21" s="18" t="n"/>
      <c r="E21" s="18" t="n"/>
      <c r="F21" s="18" t="n"/>
      <c r="G21" s="16" t="str">
        <f>IF(B21="","",B21-N(D21)-N(E21)-N(F21))</f>
        <v/>
      </c>
      <c r="H21" s="16" t="str">
        <f>IF(B21="","",SUM($B$6:B21)+SUM($C$6:C21))</f>
        <v/>
      </c>
      <c r="I21" s="18" t="n"/>
    </row>
    <row r="22">
      <c r="A22" s="26" t="n"/>
      <c r="B22" s="18" t="n"/>
      <c r="C22" s="18" t="n"/>
      <c r="D22" s="18" t="n"/>
      <c r="E22" s="18" t="n"/>
      <c r="F22" s="18" t="n"/>
      <c r="G22" s="16" t="str">
        <f>IF(B22="","",B22-N(D22)-N(E22)-N(F22))</f>
        <v/>
      </c>
      <c r="H22" s="16" t="str">
        <f>IF(B22="","",SUM($B$6:B22)+SUM($C$6:C22))</f>
        <v/>
      </c>
      <c r="I22" s="18" t="n"/>
    </row>
    <row r="23">
      <c r="A23" s="26" t="n"/>
      <c r="B23" s="18" t="n"/>
      <c r="C23" s="18" t="n"/>
      <c r="D23" s="18" t="n"/>
      <c r="E23" s="18" t="n"/>
      <c r="F23" s="18" t="n"/>
      <c r="G23" s="16" t="str">
        <f>IF(B23="","",B23-N(D23)-N(E23)-N(F23))</f>
        <v/>
      </c>
      <c r="H23" s="16" t="str">
        <f>IF(B23="","",SUM($B$6:B23)+SUM($C$6:C23))</f>
        <v/>
      </c>
      <c r="I23" s="18" t="n"/>
    </row>
    <row r="24">
      <c r="A24" s="26" t="n"/>
      <c r="B24" s="18" t="n"/>
      <c r="C24" s="18" t="n"/>
      <c r="D24" s="18" t="n"/>
      <c r="E24" s="18" t="n"/>
      <c r="F24" s="18" t="n"/>
      <c r="G24" s="16" t="str">
        <f>IF(B24="","",B24-N(D24)-N(E24)-N(F24))</f>
        <v/>
      </c>
      <c r="H24" s="16" t="str">
        <f>IF(B24="","",SUM($B$6:B24)+SUM($C$6:C24))</f>
        <v/>
      </c>
      <c r="I24" s="18" t="n"/>
    </row>
    <row r="25">
      <c r="A25" s="26" t="n"/>
      <c r="B25" s="18" t="n"/>
      <c r="C25" s="18" t="n"/>
      <c r="D25" s="18" t="n"/>
      <c r="E25" s="18" t="n"/>
      <c r="F25" s="18" t="n"/>
      <c r="G25" s="16" t="str">
        <f>IF(B25="","",B25-N(D25)-N(E25)-N(F25))</f>
        <v/>
      </c>
      <c r="H25" s="16" t="str">
        <f>IF(B25="","",SUM($B$6:B25)+SUM($C$6:C25))</f>
        <v/>
      </c>
      <c r="I25" s="18" t="n"/>
    </row>
    <row r="26">
      <c r="A26" s="26" t="n"/>
      <c r="B26" s="18" t="n"/>
      <c r="C26" s="18" t="n"/>
      <c r="D26" s="18" t="n"/>
      <c r="E26" s="18" t="n"/>
      <c r="F26" s="18" t="n"/>
      <c r="G26" s="16" t="str">
        <f>IF(B26="","",B26-N(D26)-N(E26)-N(F26))</f>
        <v/>
      </c>
      <c r="H26" s="16" t="str">
        <f>IF(B26="","",SUM($B$6:B26)+SUM($C$6:C26))</f>
        <v/>
      </c>
      <c r="I26" s="18" t="n"/>
    </row>
    <row r="27">
      <c r="A27" s="26" t="n"/>
      <c r="B27" s="18" t="n"/>
      <c r="C27" s="18" t="n"/>
      <c r="D27" s="18" t="n"/>
      <c r="E27" s="18" t="n"/>
      <c r="F27" s="18" t="n"/>
      <c r="G27" s="16" t="str">
        <f>IF(B27="","",B27-N(D27)-N(E27)-N(F27))</f>
        <v/>
      </c>
      <c r="H27" s="16" t="str">
        <f>IF(B27="","",SUM($B$6:B27)+SUM($C$6:C27))</f>
        <v/>
      </c>
      <c r="I27" s="18" t="n"/>
    </row>
    <row r="28">
      <c r="A28" s="26" t="n"/>
      <c r="B28" s="18" t="n"/>
      <c r="C28" s="18" t="n"/>
      <c r="D28" s="18" t="n"/>
      <c r="E28" s="18" t="n"/>
      <c r="F28" s="18" t="n"/>
      <c r="G28" s="16" t="str">
        <f>IF(B28="","",B28-N(D28)-N(E28)-N(F28))</f>
        <v/>
      </c>
      <c r="H28" s="16" t="str">
        <f>IF(B28="","",SUM($B$6:B28)+SUM($C$6:C28))</f>
        <v/>
      </c>
      <c r="I28" s="18" t="n"/>
    </row>
    <row r="29">
      <c r="A29" s="26" t="n"/>
      <c r="B29" s="18" t="n"/>
      <c r="C29" s="18" t="n"/>
      <c r="D29" s="18" t="n"/>
      <c r="E29" s="18" t="n"/>
      <c r="F29" s="18" t="n"/>
      <c r="G29" s="16" t="str">
        <f>IF(B29="","",B29-N(D29)-N(E29)-N(F29))</f>
        <v/>
      </c>
      <c r="H29" s="16" t="str">
        <f>IF(B29="","",SUM($B$6:B29)+SUM($C$6:C29))</f>
        <v/>
      </c>
      <c r="I29" s="18" t="n"/>
    </row>
    <row r="30">
      <c r="A30" s="19" t="inlineStr">
        <is>
          <t>Yhteensä</t>
        </is>
      </c>
      <c r="B30" s="20">
        <f>SUM(B6:B29)</f>
        <v>0</v>
      </c>
      <c r="C30" s="20">
        <f>SUM(C6:C29)</f>
        <v>0</v>
      </c>
      <c r="D30" s="20">
        <f>SUM(D6:D29)</f>
        <v>0</v>
      </c>
      <c r="E30" s="20">
        <f>SUM(E6:E29)</f>
        <v>0</v>
      </c>
      <c r="F30" s="20">
        <f>SUM(F6:F29)</f>
        <v>0</v>
      </c>
      <c r="G30" s="20">
        <f>SUM(G6:G29)</f>
        <v>0</v>
      </c>
      <c r="I30" s="20">
        <f>SUM(I6:I29)</f>
        <v>0</v>
      </c>
    </row>
  </sheetData>
  <printOptions horizontalCentered="1"/>
  <pageMargins left="0.5" right="0.5" top="0.6" bottom="0.7" header="0.5" footer="0.5"/>
  <pageSetup orientation="landscape" paperSize="9" fitToHeight="0" fitToWidth="1"/>
  <headerFooter>
    <oddHeader/>
    <oddFooter>&amp;L&amp;"Arial"&amp;7 Pohja: Tauko kirjanpito, taukokirjanpito.com&amp;R&amp;"Arial"&amp;7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zoomScale="100"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80" customWidth="1" min="3" max="3"/>
  </cols>
  <sheetData>
    <row r="1" ht="24" customHeight="1">
      <c r="A1" s="1" t="inlineStr">
        <is>
          <t>Palkan maksut 2026</t>
        </is>
      </c>
    </row>
    <row r="2">
      <c r="A2" s="2" t="inlineStr">
        <is>
          <t>Pohja: Tauko kirjanpito, taukokirjanpito.com</t>
        </is>
      </c>
    </row>
    <row r="3">
      <c r="A3" s="3" t="inlineStr">
        <is>
          <t>Syötä</t>
        </is>
      </c>
      <c r="B3" s="4" t="inlineStr">
        <is>
          <t>Lasketaan</t>
        </is>
      </c>
    </row>
    <row r="4">
      <c r="A4" s="13" t="inlineStr">
        <is>
          <t>Maksu</t>
        </is>
      </c>
      <c r="B4" s="13" t="inlineStr">
        <is>
          <t>Prosentti</t>
        </is>
      </c>
      <c r="C4" s="13" t="inlineStr">
        <is>
          <t>Selitys ja lähde</t>
        </is>
      </c>
    </row>
    <row r="5">
      <c r="A5" s="27" t="inlineStr">
        <is>
          <t>Työntekijän TyEL-maksu</t>
        </is>
      </c>
      <c r="B5" s="28" t="n">
        <v>0.073</v>
      </c>
      <c r="C5" s="29" t="inlineStr">
        <is>
          <t>Sama kaikille ikäryhmille vuonna 2026. Lähde: Eläketurvakeskus, Verohallinto.</t>
        </is>
      </c>
    </row>
    <row r="6">
      <c r="A6" s="27" t="inlineStr">
        <is>
          <t>TyEL-maksu yhteensä, keskimäärin</t>
        </is>
      </c>
      <c r="B6" s="28" t="n">
        <v>0.244</v>
      </c>
      <c r="C6" s="29" t="inlineStr">
        <is>
          <t>Työnantajan ja työntekijän osuus yhteensä. Oma maksusi eläkeyhtiöltä.</t>
        </is>
      </c>
    </row>
    <row r="7">
      <c r="A7" s="27" t="inlineStr">
        <is>
          <t>Työnantajan TyEL-maksu, keskimäärin</t>
        </is>
      </c>
      <c r="B7" s="25">
        <f>B6-B5</f>
        <v>0.171</v>
      </c>
      <c r="C7" s="29" t="inlineStr">
        <is>
          <t>Lasketaan: yhteensä miinus työntekijän osuus, noin 17,10 %.</t>
        </is>
      </c>
    </row>
    <row r="8">
      <c r="A8" s="27" t="inlineStr">
        <is>
          <t>Työntekijän työttömyysvakuutusmaksu</t>
        </is>
      </c>
      <c r="B8" s="28" t="n">
        <v>0.0089</v>
      </c>
      <c r="C8" s="29" t="inlineStr">
        <is>
          <t>Lähde: Verohallinto, Veronmaksajat 2026.</t>
        </is>
      </c>
    </row>
    <row r="9">
      <c r="A9" s="27" t="inlineStr">
        <is>
          <t>Työnantajan työttömyysvakuutusmaksu</t>
        </is>
      </c>
      <c r="B9" s="28" t="n">
        <v>0.0031</v>
      </c>
      <c r="C9" s="29" t="inlineStr">
        <is>
          <t>Palkkasumma enintään 2 509 500 € vuodessa. Sen yli 1,23 %.</t>
        </is>
      </c>
    </row>
    <row r="10">
      <c r="A10" s="27" t="inlineStr">
        <is>
          <t>Työnantajan sairausvakuutusmaksu</t>
        </is>
      </c>
      <c r="B10" s="28" t="n">
        <v>0.0191</v>
      </c>
      <c r="C10" s="29" t="inlineStr">
        <is>
          <t>Lähde: Verohallinto 2026. Maksetaan Verohallinnolle.</t>
        </is>
      </c>
    </row>
    <row r="11">
      <c r="A11" s="27" t="inlineStr">
        <is>
          <t>Tapaturma- ja ammattitautivakuutus</t>
        </is>
      </c>
      <c r="B11" s="28" t="n">
        <v>0.005</v>
      </c>
      <c r="C11" s="29" t="inlineStr">
        <is>
          <t>Arvio. Riippuu alasta ja vakuutusyhtiöstä, tyypillisesti 0,05 ja 5 % välillä.</t>
        </is>
      </c>
    </row>
    <row r="12">
      <c r="A12" s="27" t="inlineStr">
        <is>
          <t>Ryhmähenkivakuutus</t>
        </is>
      </c>
      <c r="B12" s="28" t="n">
        <v>0.0005999999999999999</v>
      </c>
      <c r="C12" s="29" t="inlineStr">
        <is>
          <t>Keskimäärin noin 0,06 %. Lähde: Veronmaksajat.</t>
        </is>
      </c>
    </row>
    <row r="15">
      <c r="A15" s="30" t="inlineStr">
        <is>
          <t>Päivitä prosentit vuoden vaihtuessa. Muut välilehdet käyttävät tämän sivun lukuja.</t>
        </is>
      </c>
    </row>
    <row r="16">
      <c r="A16" s="30" t="inlineStr">
        <is>
          <t>Palkansaajan sairausvakuutuksen päivärahamaksu sisältyy verokortin prosenttiin, sitä ei peritä erikseen.</t>
        </is>
      </c>
    </row>
    <row r="17">
      <c r="A17" s="30" t="inlineStr">
        <is>
          <t>Työntekijän TyEL-maksu peritään 17 vuotta täyttäneeltä. Yläikäraja on 68 ja 70 vuoden välillä syntymävuoden mukaan.</t>
        </is>
      </c>
    </row>
    <row r="18">
      <c r="A18" s="30" t="inlineStr">
        <is>
          <t>Työttömyysvakuutusmaksu peritään pääsääntöisesti 17 ja 64 vuoden ikäisiltä. Osakasyrittäjän maksu on erisuuruinen.</t>
        </is>
      </c>
    </row>
    <row r="19">
      <c r="A19" s="30" t="inlineStr">
        <is>
          <t>Lähteet: vero.fi (Työnantajan sosiaalivakuutusmaksut), etk.fi (Työeläkemaksut vuonna 2026), veronmaksajat.fi (Työnantajamaksut 2026).</t>
        </is>
      </c>
    </row>
  </sheetData>
  <printOptions horizontalCentered="1"/>
  <pageMargins left="0.5" right="0.5" top="0.6" bottom="0.7" header="0.5" footer="0.5"/>
  <pageSetup orientation="portrait" paperSize="9" fitToHeight="0" fitToWidth="1"/>
  <headerFooter>
    <oddHeader/>
    <oddFooter>&amp;L&amp;"Arial"&amp;7 Pohja: Tauko kirjanpito, taukokirjanpito.com&amp;R&amp;"Arial"&amp;7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Tauko kirjanpito</dc:creator>
  <dc:title xmlns:dc="http://purl.org/dc/elements/1.1/">Palkkalaskelma 2026</dc:title>
  <dcterms:created xmlns:dcterms="http://purl.org/dc/terms/" xmlns:xsi="http://www.w3.org/2001/XMLSchema-instance" xsi:type="dcterms:W3CDTF">2026-09-27T20:23:15Z</dcterms:created>
  <dcterms:modified xmlns:dcterms="http://purl.org/dc/terms/" xmlns:xsi="http://www.w3.org/2001/XMLSchema-instance" xsi:type="dcterms:W3CDTF">2026-09-27T20:23:15Z</dcterms:modified>
</cp:coreProperties>
</file>