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ario" sheetId="1" state="visible" r:id="rId1"/>
    <sheet xmlns:r="http://schemas.openxmlformats.org/officeDocument/2006/relationships" name="FIFO-laskenta" sheetId="2" state="visible" r:id="rId2"/>
    <sheet xmlns:r="http://schemas.openxmlformats.org/officeDocument/2006/relationships" name="Yhteenveto" sheetId="3" state="visible" r:id="rId3"/>
  </sheets>
  <definedNames>
    <definedName name="_xlnm._FilterDatabase" localSheetId="0" hidden="1">'Inventaario'!$A$10:$N$211</definedName>
    <definedName name="_xlnm.Print_Titles" localSheetId="0">'Inventaario'!$10:$11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.m.yyyy"/>
    <numFmt numFmtId="166" formatCode="#,##0.00 &quot;€&quot;;-#,##0.00 &quot;€&quot;;&quot;-&quot;"/>
  </numFmts>
  <fonts count="12">
    <font>
      <name val="Calibri"/>
      <family val="2"/>
      <color theme="1"/>
      <sz val="11"/>
      <scheme val="minor"/>
    </font>
    <font>
      <name val="Arial"/>
      <b val="1"/>
      <color rgb="0023458F"/>
      <sz val="15"/>
    </font>
    <font>
      <name val="Arial"/>
      <color rgb="006E6E73"/>
      <sz val="8"/>
    </font>
    <font>
      <name val="Arial"/>
      <color rgb="000B3BC4"/>
      <sz val="10"/>
    </font>
    <font>
      <name val="Arial"/>
      <color rgb="00111111"/>
      <sz val="10"/>
    </font>
    <font>
      <name val="Arial"/>
      <color rgb="000B3BC4"/>
      <sz val="8"/>
    </font>
    <font>
      <name val="Arial"/>
      <color rgb="00111111"/>
      <sz val="8"/>
    </font>
    <font>
      <name val="Arial"/>
      <b val="1"/>
      <color rgb="00111111"/>
      <sz val="10"/>
    </font>
    <font>
      <name val="Arial"/>
      <b val="1"/>
      <color rgb="00FFFFFF"/>
      <sz val="9"/>
    </font>
    <font>
      <name val="Arial"/>
      <i val="1"/>
      <color rgb="006E6E73"/>
      <sz val="8"/>
    </font>
    <font>
      <name val="Arial"/>
      <b val="1"/>
      <color rgb="0023458F"/>
      <sz val="11"/>
    </font>
    <font>
      <name val="Arial"/>
      <b val="1"/>
      <color rgb="00B42318"/>
      <sz val="9"/>
    </font>
  </fonts>
  <fills count="6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F5F5F7"/>
      </patternFill>
    </fill>
    <fill>
      <patternFill patternType="solid">
        <fgColor rgb="00E6EEFB"/>
      </patternFill>
    </fill>
    <fill>
      <patternFill patternType="solid">
        <fgColor rgb="0023458F"/>
      </patternFill>
    </fill>
  </fills>
  <borders count="4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  <border>
      <top style="medium">
        <color rgb="00111111"/>
      </top>
    </border>
    <border>
      <bottom style="thin">
        <color rgb="009AA0AA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0" borderId="0" applyAlignment="1" pivotButton="0" quotePrefix="0" xfId="0">
      <alignment vertical="center"/>
    </xf>
    <xf numFmtId="0" fontId="3" fillId="4" borderId="1" applyAlignment="1" pivotButton="0" quotePrefix="0" xfId="0">
      <alignment horizontal="left"/>
    </xf>
    <xf numFmtId="0" fontId="3" fillId="4" borderId="1" pivotButton="0" quotePrefix="0" xfId="0"/>
    <xf numFmtId="166" fontId="7" fillId="4" borderId="0" pivotButton="0" quotePrefix="0" xfId="0"/>
    <xf numFmtId="0" fontId="3" fillId="2" borderId="1" pivotButton="0" quotePrefix="0" xfId="0"/>
    <xf numFmtId="165" fontId="3" fillId="4" borderId="1" applyAlignment="1" pivotButton="0" quotePrefix="0" xfId="0">
      <alignment horizontal="left"/>
    </xf>
    <xf numFmtId="3" fontId="7" fillId="4" borderId="0" pivotButton="0" quotePrefix="0" xfId="0"/>
    <xf numFmtId="0" fontId="8" fillId="5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wrapText="1"/>
    </xf>
    <xf numFmtId="0" fontId="3" fillId="4" borderId="1" applyAlignment="1" pivotButton="0" quotePrefix="0" xfId="0">
      <alignment horizontal="center"/>
    </xf>
    <xf numFmtId="166" fontId="3" fillId="4" borderId="1" pivotButton="0" quotePrefix="0" xfId="0"/>
    <xf numFmtId="166" fontId="4" fillId="3" borderId="0" pivotButton="0" quotePrefix="0" xfId="0"/>
    <xf numFmtId="166" fontId="7" fillId="3" borderId="0" pivotButton="0" quotePrefix="0" xfId="0"/>
    <xf numFmtId="166" fontId="4" fillId="0" borderId="0" pivotButton="0" quotePrefix="0" xfId="0"/>
    <xf numFmtId="166" fontId="7" fillId="0" borderId="0" pivotButton="0" quotePrefix="0" xfId="0"/>
    <xf numFmtId="0" fontId="3" fillId="2" borderId="1" applyAlignment="1" pivotButton="0" quotePrefix="0" xfId="0">
      <alignment horizontal="center"/>
    </xf>
    <xf numFmtId="166" fontId="3" fillId="2" borderId="1" pivotButton="0" quotePrefix="0" xfId="0"/>
    <xf numFmtId="166" fontId="7" fillId="4" borderId="2" pivotButton="0" quotePrefix="0" xfId="0"/>
    <xf numFmtId="0" fontId="10" fillId="0" borderId="3" pivotButton="0" quotePrefix="0" xfId="0"/>
    <xf numFmtId="0" fontId="0" fillId="0" borderId="3" pivotButton="0" quotePrefix="0" xfId="0"/>
    <xf numFmtId="0" fontId="4" fillId="0" borderId="0" applyAlignment="1" pivotButton="0" quotePrefix="0" xfId="0">
      <alignment vertical="center"/>
    </xf>
    <xf numFmtId="165" fontId="3" fillId="4" borderId="1" pivotButton="0" quotePrefix="0" xfId="0"/>
    <xf numFmtId="0" fontId="4" fillId="3" borderId="0" pivotButton="0" quotePrefix="0" xfId="0"/>
    <xf numFmtId="165" fontId="3" fillId="2" borderId="1" pivotButton="0" quotePrefix="0" xfId="0"/>
    <xf numFmtId="0" fontId="7" fillId="4" borderId="2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center" indent="1"/>
    </xf>
    <xf numFmtId="3" fontId="4" fillId="3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9D5D3"/>
        </patternFill>
      </fill>
    </dxf>
    <dxf>
      <fill>
        <patternFill patternType="solid">
          <fgColor rgb="00FDEB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3458F"/>
    <outlinePr summaryBelow="1" summaryRight="1"/>
    <pageSetUpPr fitToPage="1"/>
  </sheetPr>
  <dimension ref="A1:N212"/>
  <sheetViews>
    <sheetView showGridLines="0" zoomScale="10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13" customWidth="1" min="3" max="3"/>
    <col width="8" customWidth="1" min="4" max="4"/>
    <col width="10" customWidth="1" min="5" max="5"/>
    <col width="13" customWidth="1" min="6" max="6"/>
    <col width="13" customWidth="1" min="7" max="7"/>
    <col width="14" customWidth="1" min="8" max="8"/>
    <col width="14" customWidth="1" min="9" max="9"/>
    <col width="13" customWidth="1" min="10" max="10"/>
    <col width="13" customWidth="1" min="11" max="11"/>
    <col width="13" customWidth="1" min="12" max="12"/>
    <col width="13" customWidth="1" min="13" max="13"/>
    <col width="34" customWidth="1" min="14" max="14"/>
  </cols>
  <sheetData>
    <row r="1" ht="24" customHeight="1">
      <c r="A1" s="1" t="inlineStr">
        <is>
          <t>Inventaariolista</t>
        </is>
      </c>
    </row>
    <row r="2">
      <c r="A2" s="2" t="inlineStr">
        <is>
          <t>Pohja: Tauko kirjanpito, taukokirjanpito.com</t>
        </is>
      </c>
    </row>
    <row r="3">
      <c r="A3" s="3" t="inlineStr">
        <is>
          <t>Syötä</t>
        </is>
      </c>
      <c r="B3" s="4" t="inlineStr">
        <is>
          <t>Lasketaan</t>
        </is>
      </c>
      <c r="C3" s="5" t="inlineStr">
        <is>
          <t>Esimerkki</t>
        </is>
      </c>
    </row>
    <row r="5">
      <c r="A5" s="6" t="inlineStr">
        <is>
          <t>Yritys</t>
        </is>
      </c>
      <c r="B5" s="7" t="inlineStr">
        <is>
          <t>Esimerkki Oy</t>
        </is>
      </c>
      <c r="E5" s="6" t="inlineStr">
        <is>
          <t>Laskijat</t>
        </is>
      </c>
      <c r="F5" s="8" t="inlineStr">
        <is>
          <t>Maija Esimerkki, Matti Esimerkki</t>
        </is>
      </c>
      <c r="K5" s="6" t="inlineStr">
        <is>
          <t>Tasearvo yhteensä</t>
        </is>
      </c>
      <c r="M5" s="9">
        <f>SUM(L12:L211)</f>
        <v>2097.5</v>
      </c>
    </row>
    <row r="6">
      <c r="A6" s="6" t="inlineStr">
        <is>
          <t>Y-tunnus</t>
        </is>
      </c>
      <c r="B6" s="7" t="inlineStr">
        <is>
          <t>1234567-8</t>
        </is>
      </c>
      <c r="E6" s="6" t="inlineStr">
        <is>
          <t>Arvostus</t>
        </is>
      </c>
      <c r="F6" s="10" t="inlineStr">
        <is>
          <t>FIFO, alimman arvon periaate (KPL 5:6 §, EVL 14 §)</t>
        </is>
      </c>
      <c r="K6" s="6" t="inlineStr">
        <is>
          <t>Arvonalennukset</t>
        </is>
      </c>
      <c r="M6" s="9">
        <f>SUM(M12:M211)</f>
        <v>1607</v>
      </c>
    </row>
    <row r="7">
      <c r="A7" s="6" t="inlineStr">
        <is>
          <t>Inventaariopäivä</t>
        </is>
      </c>
      <c r="B7" s="11" t="n">
        <v>46387</v>
      </c>
      <c r="E7" s="6" t="inlineStr">
        <is>
          <t>Hinnat</t>
        </is>
      </c>
      <c r="F7" s="10" t="inlineStr">
        <is>
          <t>Ilman arvonlisäveroa, rahdit ja tullit mukana</t>
        </is>
      </c>
      <c r="K7" s="6" t="inlineStr">
        <is>
          <t>Epäkuranttien rivejä</t>
        </is>
      </c>
      <c r="M7" s="12">
        <f>COUNTIF(J12:J211,"Epäkurantti")</f>
        <v>2</v>
      </c>
    </row>
    <row r="8">
      <c r="A8" s="6" t="inlineStr">
        <is>
          <t>Tilikausi</t>
        </is>
      </c>
      <c r="B8" s="7" t="inlineStr">
        <is>
          <t>1.1.2026 - 31.12.2026</t>
        </is>
      </c>
    </row>
    <row r="9">
      <c r="A9" s="2" t="inlineStr">
        <is>
          <t>Laske kaikki yrityksen omistamat tavarat tilikauden viimeisen päivän tilanteesta, myös ulkoisessa varastossa ja matkalla olevat. Kirjoita hinnat ilman ALV:tä. Rivi 11 kertoo, mitä kuhunkin sarakkeeseen kirjoitetaan.</t>
        </is>
      </c>
    </row>
    <row r="10" ht="44" customHeight="1">
      <c r="A10" s="13" t="inlineStr">
        <is>
          <t>Tuote-numero</t>
        </is>
      </c>
      <c r="B10" s="13" t="inlineStr">
        <is>
          <t>Tuote</t>
        </is>
      </c>
      <c r="C10" s="13" t="inlineStr">
        <is>
          <t>Varasto-paikka</t>
        </is>
      </c>
      <c r="D10" s="13" t="inlineStr">
        <is>
          <t>Yksikkö</t>
        </is>
      </c>
      <c r="E10" s="13" t="inlineStr">
        <is>
          <t>Määrä</t>
        </is>
      </c>
      <c r="F10" s="13" t="inlineStr">
        <is>
          <t>Hankintahinta € / yks (FIFO)</t>
        </is>
      </c>
      <c r="G10" s="13" t="inlineStr">
        <is>
          <t>Hankintameno €</t>
        </is>
      </c>
      <c r="H10" s="13" t="inlineStr">
        <is>
          <t>Jälleenhankinta-hinta € / yks</t>
        </is>
      </c>
      <c r="I10" s="13" t="inlineStr">
        <is>
          <t>Todennäköinen luovutushinta € / yks</t>
        </is>
      </c>
      <c r="J10" s="13" t="inlineStr">
        <is>
          <t>Kunto</t>
        </is>
      </c>
      <c r="K10" s="13" t="inlineStr">
        <is>
          <t>Alin arvo € / yks</t>
        </is>
      </c>
      <c r="L10" s="13" t="inlineStr">
        <is>
          <t>Tasearvo €</t>
        </is>
      </c>
      <c r="M10" s="13" t="inlineStr">
        <is>
          <t>Arvonalennus €</t>
        </is>
      </c>
      <c r="N10" s="13" t="inlineStr">
        <is>
          <t>Huomautus</t>
        </is>
      </c>
    </row>
    <row r="11" ht="24" customHeight="1">
      <c r="A11" s="14" t="n"/>
      <c r="B11" s="14" t="n"/>
      <c r="C11" s="14" t="inlineStr">
        <is>
          <t>Hylly tai sijainti</t>
        </is>
      </c>
      <c r="D11" s="14" t="inlineStr">
        <is>
          <t>Listasta</t>
        </is>
      </c>
      <c r="E11" s="14" t="inlineStr">
        <is>
          <t>Laskettu määrä</t>
        </is>
      </c>
      <c r="F11" s="14" t="inlineStr">
        <is>
          <t>Viimeisimmät ostot</t>
        </is>
      </c>
      <c r="G11" s="14" t="inlineStr">
        <is>
          <t>Lasketaan</t>
        </is>
      </c>
      <c r="H11" s="14" t="inlineStr">
        <is>
          <t>Mitä maksaisi nyt</t>
        </is>
      </c>
      <c r="I11" s="14" t="inlineStr">
        <is>
          <t>Myyntihinta − myyntikulut</t>
        </is>
      </c>
      <c r="J11" s="14" t="inlineStr">
        <is>
          <t>Listasta</t>
        </is>
      </c>
      <c r="K11" s="14" t="inlineStr">
        <is>
          <t>Pienin kolmesta</t>
        </is>
      </c>
      <c r="L11" s="14" t="inlineStr">
        <is>
          <t>Lasketaan</t>
        </is>
      </c>
      <c r="M11" s="14" t="inlineStr">
        <is>
          <t>Kuluksi</t>
        </is>
      </c>
      <c r="N11" s="14" t="inlineStr">
        <is>
          <t>Peruste alemmalle arvolle</t>
        </is>
      </c>
    </row>
    <row r="12">
      <c r="A12" s="8" t="inlineStr">
        <is>
          <t>T-1001</t>
        </is>
      </c>
      <c r="B12" s="8" t="inlineStr">
        <is>
          <t>Villasukka, harmaa, koko 39/42</t>
        </is>
      </c>
      <c r="C12" s="8" t="inlineStr">
        <is>
          <t>Hylly A1</t>
        </is>
      </c>
      <c r="D12" s="15" t="inlineStr">
        <is>
          <t>pari</t>
        </is>
      </c>
      <c r="E12" s="8" t="n">
        <v>80</v>
      </c>
      <c r="F12" s="16" t="n">
        <v>12</v>
      </c>
      <c r="G12" s="17">
        <f>IF(OR(E12="",F12=""),"",ROUND(E12*F12,2))</f>
        <v>960</v>
      </c>
      <c r="H12" s="16" t="n">
        <v>12.4</v>
      </c>
      <c r="I12" s="16" t="n">
        <v>18</v>
      </c>
      <c r="J12" s="15" t="inlineStr">
        <is>
          <t>Kurantti</t>
        </is>
      </c>
      <c r="K12" s="17">
        <f>IF(OR(E12="",F12=""),"",MIN(F12,IF(H12="",F12,H12),IF(I12="",IF(J12="Epäkurantti",0,F12),I12)))</f>
        <v>12</v>
      </c>
      <c r="L12" s="18">
        <f>IF(K12="","",ROUND(E12*K12,2))</f>
        <v>960</v>
      </c>
      <c r="M12" s="17">
        <f>IF(L12="","",G12-L12)</f>
        <v>0</v>
      </c>
      <c r="N12" s="8" t="inlineStr">
        <is>
          <t>FIFO: marraskuun erä 12 €, ks. FIFO-laskenta</t>
        </is>
      </c>
    </row>
    <row r="13">
      <c r="A13" s="8" t="inlineStr">
        <is>
          <t>T-1002</t>
        </is>
      </c>
      <c r="B13" s="8" t="inlineStr">
        <is>
          <t>Pipo, sininen</t>
        </is>
      </c>
      <c r="C13" s="8" t="inlineStr">
        <is>
          <t>Hylly A2</t>
        </is>
      </c>
      <c r="D13" s="15" t="inlineStr">
        <is>
          <t>kpl</t>
        </is>
      </c>
      <c r="E13" s="8" t="n">
        <v>45</v>
      </c>
      <c r="F13" s="16" t="n">
        <v>8.5</v>
      </c>
      <c r="G13" s="19">
        <f>IF(OR(E13="",F13=""),"",ROUND(E13*F13,2))</f>
        <v>382.5</v>
      </c>
      <c r="H13" s="16" t="n"/>
      <c r="I13" s="16" t="n">
        <v>14</v>
      </c>
      <c r="J13" s="15" t="inlineStr">
        <is>
          <t>Kurantti</t>
        </is>
      </c>
      <c r="K13" s="19">
        <f>IF(OR(E13="",F13=""),"",MIN(F13,IF(H13="",F13,H13),IF(I13="",IF(J13="Epäkurantti",0,F13),I13)))</f>
        <v>8.5</v>
      </c>
      <c r="L13" s="20">
        <f>IF(K13="","",ROUND(E13*K13,2))</f>
        <v>382.5</v>
      </c>
      <c r="M13" s="19">
        <f>IF(L13="","",G13-L13)</f>
        <v>0</v>
      </c>
      <c r="N13" s="8" t="inlineStr"/>
    </row>
    <row r="14">
      <c r="A14" s="8" t="inlineStr">
        <is>
          <t>T-1003</t>
        </is>
      </c>
      <c r="B14" s="8" t="inlineStr">
        <is>
          <t>Lahjapaketti 2025</t>
        </is>
      </c>
      <c r="C14" s="8" t="inlineStr">
        <is>
          <t>Hylly B1</t>
        </is>
      </c>
      <c r="D14" s="15" t="inlineStr">
        <is>
          <t>kpl</t>
        </is>
      </c>
      <c r="E14" s="8" t="n">
        <v>30</v>
      </c>
      <c r="F14" s="16" t="n">
        <v>15</v>
      </c>
      <c r="G14" s="17">
        <f>IF(OR(E14="",F14=""),"",ROUND(E14*F14,2))</f>
        <v>450</v>
      </c>
      <c r="H14" s="16" t="n"/>
      <c r="I14" s="16" t="n">
        <v>6</v>
      </c>
      <c r="J14" s="15" t="inlineStr">
        <is>
          <t>Hidas kierto</t>
        </is>
      </c>
      <c r="K14" s="17">
        <f>IF(OR(E14="",F14=""),"",MIN(F14,IF(H14="",F14,H14),IF(I14="",IF(J14="Epäkurantti",0,F14),I14)))</f>
        <v>6</v>
      </c>
      <c r="L14" s="18">
        <f>IF(K14="","",ROUND(E14*K14,2))</f>
        <v>180</v>
      </c>
      <c r="M14" s="17">
        <f>IF(L14="","",G14-L14)</f>
        <v>270</v>
      </c>
      <c r="N14" s="8" t="inlineStr">
        <is>
          <t>Myynnissä alennuksella 6 €, 12 kk myymättä</t>
        </is>
      </c>
    </row>
    <row r="15">
      <c r="A15" s="8" t="inlineStr">
        <is>
          <t>T-1004</t>
        </is>
      </c>
      <c r="B15" s="8" t="inlineStr">
        <is>
          <t>Tuubihuivi, vanha malli</t>
        </is>
      </c>
      <c r="C15" s="8" t="inlineStr">
        <is>
          <t>Varasto</t>
        </is>
      </c>
      <c r="D15" s="15" t="inlineStr">
        <is>
          <t>kpl</t>
        </is>
      </c>
      <c r="E15" s="8" t="n">
        <v>50</v>
      </c>
      <c r="F15" s="16" t="n">
        <v>30</v>
      </c>
      <c r="G15" s="19">
        <f>IF(OR(E15="",F15=""),"",ROUND(E15*F15,2))</f>
        <v>1500</v>
      </c>
      <c r="H15" s="16" t="n"/>
      <c r="I15" s="16" t="n">
        <v>6</v>
      </c>
      <c r="J15" s="15" t="inlineStr">
        <is>
          <t>Epäkurantti</t>
        </is>
      </c>
      <c r="K15" s="19">
        <f>IF(OR(E15="",F15=""),"",MIN(F15,IF(H15="",F15,H15),IF(I15="",IF(J15="Epäkurantti",0,F15),I15)))</f>
        <v>6</v>
      </c>
      <c r="L15" s="20">
        <f>IF(K15="","",ROUND(E15*K15,2))</f>
        <v>300</v>
      </c>
      <c r="M15" s="19">
        <f>IF(L15="","",G15-L15)</f>
        <v>1200</v>
      </c>
      <c r="N15" s="8" t="inlineStr">
        <is>
          <t>Poistuva malli, alennusmyynti</t>
        </is>
      </c>
    </row>
    <row r="16">
      <c r="A16" s="8" t="inlineStr">
        <is>
          <t>T-1005</t>
        </is>
      </c>
      <c r="B16" s="8" t="inlineStr">
        <is>
          <t>Lankakerä, merino</t>
        </is>
      </c>
      <c r="C16" s="8" t="inlineStr">
        <is>
          <t>Hylly C3</t>
        </is>
      </c>
      <c r="D16" s="15" t="inlineStr">
        <is>
          <t>kg</t>
        </is>
      </c>
      <c r="E16" s="8" t="n">
        <v>12.5</v>
      </c>
      <c r="F16" s="16" t="n">
        <v>24</v>
      </c>
      <c r="G16" s="17">
        <f>IF(OR(E16="",F16=""),"",ROUND(E16*F16,2))</f>
        <v>300</v>
      </c>
      <c r="H16" s="16" t="n">
        <v>22</v>
      </c>
      <c r="I16" s="16" t="n">
        <v>40</v>
      </c>
      <c r="J16" s="15" t="inlineStr">
        <is>
          <t>Kurantti</t>
        </is>
      </c>
      <c r="K16" s="17">
        <f>IF(OR(E16="",F16=""),"",MIN(F16,IF(H16="",F16,H16),IF(I16="",IF(J16="Epäkurantti",0,F16),I16)))</f>
        <v>22</v>
      </c>
      <c r="L16" s="18">
        <f>IF(K16="","",ROUND(E16*K16,2))</f>
        <v>275</v>
      </c>
      <c r="M16" s="17">
        <f>IF(L16="","",G16-L16)</f>
        <v>25</v>
      </c>
      <c r="N16" s="8" t="inlineStr">
        <is>
          <t>Tukkuhinta laskenut 22 euroon</t>
        </is>
      </c>
    </row>
    <row r="17">
      <c r="A17" s="8" t="inlineStr">
        <is>
          <t>T-1006</t>
        </is>
      </c>
      <c r="B17" s="8" t="inlineStr">
        <is>
          <t>Neule, viallinen</t>
        </is>
      </c>
      <c r="C17" s="8" t="inlineStr">
        <is>
          <t>Hävitettävät</t>
        </is>
      </c>
      <c r="D17" s="15" t="inlineStr">
        <is>
          <t>kpl</t>
        </is>
      </c>
      <c r="E17" s="8" t="n">
        <v>4</v>
      </c>
      <c r="F17" s="16" t="n">
        <v>28</v>
      </c>
      <c r="G17" s="19">
        <f>IF(OR(E17="",F17=""),"",ROUND(E17*F17,2))</f>
        <v>112</v>
      </c>
      <c r="H17" s="16" t="n"/>
      <c r="I17" s="16" t="n"/>
      <c r="J17" s="15" t="inlineStr">
        <is>
          <t>Epäkurantti</t>
        </is>
      </c>
      <c r="K17" s="19">
        <f>IF(OR(E17="",F17=""),"",MIN(F17,IF(H17="",F17,H17),IF(I17="",IF(J17="Epäkurantti",0,F17),I17)))</f>
        <v>0</v>
      </c>
      <c r="L17" s="20">
        <f>IF(K17="","",ROUND(E17*K17,2))</f>
        <v>0</v>
      </c>
      <c r="M17" s="19">
        <f>IF(L17="","",G17-L17)</f>
        <v>112</v>
      </c>
      <c r="N17" s="8" t="inlineStr">
        <is>
          <t>Hävityspöytäkirja 2.1.2027</t>
        </is>
      </c>
    </row>
    <row r="18">
      <c r="A18" s="10" t="n"/>
      <c r="B18" s="10" t="n"/>
      <c r="C18" s="10" t="n"/>
      <c r="D18" s="21" t="n"/>
      <c r="E18" s="10" t="n"/>
      <c r="F18" s="22" t="n"/>
      <c r="G18" s="17">
        <f>IF(OR(E18="",F18=""),"",ROUND(E18*F18,2))</f>
        <v/>
      </c>
      <c r="H18" s="22" t="n"/>
      <c r="I18" s="22" t="n"/>
      <c r="J18" s="21" t="n"/>
      <c r="K18" s="17">
        <f>IF(OR(E18="",F18=""),"",MIN(F18,IF(H18="",F18,H18),IF(I18="",IF(J18="Epäkurantti",0,F18),I18)))</f>
        <v/>
      </c>
      <c r="L18" s="18">
        <f>IF(K18="","",ROUND(E18*K18,2))</f>
        <v/>
      </c>
      <c r="M18" s="17">
        <f>IF(L18="","",G18-L18)</f>
        <v/>
      </c>
      <c r="N18" s="10" t="n"/>
    </row>
    <row r="19">
      <c r="A19" s="10" t="n"/>
      <c r="B19" s="10" t="n"/>
      <c r="C19" s="10" t="n"/>
      <c r="D19" s="21" t="n"/>
      <c r="E19" s="10" t="n"/>
      <c r="F19" s="22" t="n"/>
      <c r="G19" s="19">
        <f>IF(OR(E19="",F19=""),"",ROUND(E19*F19,2))</f>
        <v/>
      </c>
      <c r="H19" s="22" t="n"/>
      <c r="I19" s="22" t="n"/>
      <c r="J19" s="21" t="n"/>
      <c r="K19" s="19">
        <f>IF(OR(E19="",F19=""),"",MIN(F19,IF(H19="",F19,H19),IF(I19="",IF(J19="Epäkurantti",0,F19),I19)))</f>
        <v/>
      </c>
      <c r="L19" s="20">
        <f>IF(K19="","",ROUND(E19*K19,2))</f>
        <v/>
      </c>
      <c r="M19" s="19">
        <f>IF(L19="","",G19-L19)</f>
        <v/>
      </c>
      <c r="N19" s="10" t="n"/>
    </row>
    <row r="20">
      <c r="A20" s="10" t="n"/>
      <c r="B20" s="10" t="n"/>
      <c r="C20" s="10" t="n"/>
      <c r="D20" s="21" t="n"/>
      <c r="E20" s="10" t="n"/>
      <c r="F20" s="22" t="n"/>
      <c r="G20" s="17">
        <f>IF(OR(E20="",F20=""),"",ROUND(E20*F20,2))</f>
        <v/>
      </c>
      <c r="H20" s="22" t="n"/>
      <c r="I20" s="22" t="n"/>
      <c r="J20" s="21" t="n"/>
      <c r="K20" s="17">
        <f>IF(OR(E20="",F20=""),"",MIN(F20,IF(H20="",F20,H20),IF(I20="",IF(J20="Epäkurantti",0,F20),I20)))</f>
        <v/>
      </c>
      <c r="L20" s="18">
        <f>IF(K20="","",ROUND(E20*K20,2))</f>
        <v/>
      </c>
      <c r="M20" s="17">
        <f>IF(L20="","",G20-L20)</f>
        <v/>
      </c>
      <c r="N20" s="10" t="n"/>
    </row>
    <row r="21">
      <c r="A21" s="10" t="n"/>
      <c r="B21" s="10" t="n"/>
      <c r="C21" s="10" t="n"/>
      <c r="D21" s="21" t="n"/>
      <c r="E21" s="10" t="n"/>
      <c r="F21" s="22" t="n"/>
      <c r="G21" s="19">
        <f>IF(OR(E21="",F21=""),"",ROUND(E21*F21,2))</f>
        <v/>
      </c>
      <c r="H21" s="22" t="n"/>
      <c r="I21" s="22" t="n"/>
      <c r="J21" s="21" t="n"/>
      <c r="K21" s="19">
        <f>IF(OR(E21="",F21=""),"",MIN(F21,IF(H21="",F21,H21),IF(I21="",IF(J21="Epäkurantti",0,F21),I21)))</f>
        <v/>
      </c>
      <c r="L21" s="20">
        <f>IF(K21="","",ROUND(E21*K21,2))</f>
        <v/>
      </c>
      <c r="M21" s="19">
        <f>IF(L21="","",G21-L21)</f>
        <v/>
      </c>
      <c r="N21" s="10" t="n"/>
    </row>
    <row r="22">
      <c r="A22" s="10" t="n"/>
      <c r="B22" s="10" t="n"/>
      <c r="C22" s="10" t="n"/>
      <c r="D22" s="21" t="n"/>
      <c r="E22" s="10" t="n"/>
      <c r="F22" s="22" t="n"/>
      <c r="G22" s="17">
        <f>IF(OR(E22="",F22=""),"",ROUND(E22*F22,2))</f>
        <v/>
      </c>
      <c r="H22" s="22" t="n"/>
      <c r="I22" s="22" t="n"/>
      <c r="J22" s="21" t="n"/>
      <c r="K22" s="17">
        <f>IF(OR(E22="",F22=""),"",MIN(F22,IF(H22="",F22,H22),IF(I22="",IF(J22="Epäkurantti",0,F22),I22)))</f>
        <v/>
      </c>
      <c r="L22" s="18">
        <f>IF(K22="","",ROUND(E22*K22,2))</f>
        <v/>
      </c>
      <c r="M22" s="17">
        <f>IF(L22="","",G22-L22)</f>
        <v/>
      </c>
      <c r="N22" s="10" t="n"/>
    </row>
    <row r="23">
      <c r="A23" s="10" t="n"/>
      <c r="B23" s="10" t="n"/>
      <c r="C23" s="10" t="n"/>
      <c r="D23" s="21" t="n"/>
      <c r="E23" s="10" t="n"/>
      <c r="F23" s="22" t="n"/>
      <c r="G23" s="19">
        <f>IF(OR(E23="",F23=""),"",ROUND(E23*F23,2))</f>
        <v/>
      </c>
      <c r="H23" s="22" t="n"/>
      <c r="I23" s="22" t="n"/>
      <c r="J23" s="21" t="n"/>
      <c r="K23" s="19">
        <f>IF(OR(E23="",F23=""),"",MIN(F23,IF(H23="",F23,H23),IF(I23="",IF(J23="Epäkurantti",0,F23),I23)))</f>
        <v/>
      </c>
      <c r="L23" s="20">
        <f>IF(K23="","",ROUND(E23*K23,2))</f>
        <v/>
      </c>
      <c r="M23" s="19">
        <f>IF(L23="","",G23-L23)</f>
        <v/>
      </c>
      <c r="N23" s="10" t="n"/>
    </row>
    <row r="24">
      <c r="A24" s="10" t="n"/>
      <c r="B24" s="10" t="n"/>
      <c r="C24" s="10" t="n"/>
      <c r="D24" s="21" t="n"/>
      <c r="E24" s="10" t="n"/>
      <c r="F24" s="22" t="n"/>
      <c r="G24" s="17">
        <f>IF(OR(E24="",F24=""),"",ROUND(E24*F24,2))</f>
        <v/>
      </c>
      <c r="H24" s="22" t="n"/>
      <c r="I24" s="22" t="n"/>
      <c r="J24" s="21" t="n"/>
      <c r="K24" s="17">
        <f>IF(OR(E24="",F24=""),"",MIN(F24,IF(H24="",F24,H24),IF(I24="",IF(J24="Epäkurantti",0,F24),I24)))</f>
        <v/>
      </c>
      <c r="L24" s="18">
        <f>IF(K24="","",ROUND(E24*K24,2))</f>
        <v/>
      </c>
      <c r="M24" s="17">
        <f>IF(L24="","",G24-L24)</f>
        <v/>
      </c>
      <c r="N24" s="10" t="n"/>
    </row>
    <row r="25">
      <c r="A25" s="10" t="n"/>
      <c r="B25" s="10" t="n"/>
      <c r="C25" s="10" t="n"/>
      <c r="D25" s="21" t="n"/>
      <c r="E25" s="10" t="n"/>
      <c r="F25" s="22" t="n"/>
      <c r="G25" s="19">
        <f>IF(OR(E25="",F25=""),"",ROUND(E25*F25,2))</f>
        <v/>
      </c>
      <c r="H25" s="22" t="n"/>
      <c r="I25" s="22" t="n"/>
      <c r="J25" s="21" t="n"/>
      <c r="K25" s="19">
        <f>IF(OR(E25="",F25=""),"",MIN(F25,IF(H25="",F25,H25),IF(I25="",IF(J25="Epäkurantti",0,F25),I25)))</f>
        <v/>
      </c>
      <c r="L25" s="20">
        <f>IF(K25="","",ROUND(E25*K25,2))</f>
        <v/>
      </c>
      <c r="M25" s="19">
        <f>IF(L25="","",G25-L25)</f>
        <v/>
      </c>
      <c r="N25" s="10" t="n"/>
    </row>
    <row r="26">
      <c r="A26" s="10" t="n"/>
      <c r="B26" s="10" t="n"/>
      <c r="C26" s="10" t="n"/>
      <c r="D26" s="21" t="n"/>
      <c r="E26" s="10" t="n"/>
      <c r="F26" s="22" t="n"/>
      <c r="G26" s="17">
        <f>IF(OR(E26="",F26=""),"",ROUND(E26*F26,2))</f>
        <v/>
      </c>
      <c r="H26" s="22" t="n"/>
      <c r="I26" s="22" t="n"/>
      <c r="J26" s="21" t="n"/>
      <c r="K26" s="17">
        <f>IF(OR(E26="",F26=""),"",MIN(F26,IF(H26="",F26,H26),IF(I26="",IF(J26="Epäkurantti",0,F26),I26)))</f>
        <v/>
      </c>
      <c r="L26" s="18">
        <f>IF(K26="","",ROUND(E26*K26,2))</f>
        <v/>
      </c>
      <c r="M26" s="17">
        <f>IF(L26="","",G26-L26)</f>
        <v/>
      </c>
      <c r="N26" s="10" t="n"/>
    </row>
    <row r="27">
      <c r="A27" s="10" t="n"/>
      <c r="B27" s="10" t="n"/>
      <c r="C27" s="10" t="n"/>
      <c r="D27" s="21" t="n"/>
      <c r="E27" s="10" t="n"/>
      <c r="F27" s="22" t="n"/>
      <c r="G27" s="19">
        <f>IF(OR(E27="",F27=""),"",ROUND(E27*F27,2))</f>
        <v/>
      </c>
      <c r="H27" s="22" t="n"/>
      <c r="I27" s="22" t="n"/>
      <c r="J27" s="21" t="n"/>
      <c r="K27" s="19">
        <f>IF(OR(E27="",F27=""),"",MIN(F27,IF(H27="",F27,H27),IF(I27="",IF(J27="Epäkurantti",0,F27),I27)))</f>
        <v/>
      </c>
      <c r="L27" s="20">
        <f>IF(K27="","",ROUND(E27*K27,2))</f>
        <v/>
      </c>
      <c r="M27" s="19">
        <f>IF(L27="","",G27-L27)</f>
        <v/>
      </c>
      <c r="N27" s="10" t="n"/>
    </row>
    <row r="28">
      <c r="A28" s="10" t="n"/>
      <c r="B28" s="10" t="n"/>
      <c r="C28" s="10" t="n"/>
      <c r="D28" s="21" t="n"/>
      <c r="E28" s="10" t="n"/>
      <c r="F28" s="22" t="n"/>
      <c r="G28" s="17">
        <f>IF(OR(E28="",F28=""),"",ROUND(E28*F28,2))</f>
        <v/>
      </c>
      <c r="H28" s="22" t="n"/>
      <c r="I28" s="22" t="n"/>
      <c r="J28" s="21" t="n"/>
      <c r="K28" s="17">
        <f>IF(OR(E28="",F28=""),"",MIN(F28,IF(H28="",F28,H28),IF(I28="",IF(J28="Epäkurantti",0,F28),I28)))</f>
        <v/>
      </c>
      <c r="L28" s="18">
        <f>IF(K28="","",ROUND(E28*K28,2))</f>
        <v/>
      </c>
      <c r="M28" s="17">
        <f>IF(L28="","",G28-L28)</f>
        <v/>
      </c>
      <c r="N28" s="10" t="n"/>
    </row>
    <row r="29">
      <c r="A29" s="10" t="n"/>
      <c r="B29" s="10" t="n"/>
      <c r="C29" s="10" t="n"/>
      <c r="D29" s="21" t="n"/>
      <c r="E29" s="10" t="n"/>
      <c r="F29" s="22" t="n"/>
      <c r="G29" s="19">
        <f>IF(OR(E29="",F29=""),"",ROUND(E29*F29,2))</f>
        <v/>
      </c>
      <c r="H29" s="22" t="n"/>
      <c r="I29" s="22" t="n"/>
      <c r="J29" s="21" t="n"/>
      <c r="K29" s="19">
        <f>IF(OR(E29="",F29=""),"",MIN(F29,IF(H29="",F29,H29),IF(I29="",IF(J29="Epäkurantti",0,F29),I29)))</f>
        <v/>
      </c>
      <c r="L29" s="20">
        <f>IF(K29="","",ROUND(E29*K29,2))</f>
        <v/>
      </c>
      <c r="M29" s="19">
        <f>IF(L29="","",G29-L29)</f>
        <v/>
      </c>
      <c r="N29" s="10" t="n"/>
    </row>
    <row r="30">
      <c r="A30" s="10" t="n"/>
      <c r="B30" s="10" t="n"/>
      <c r="C30" s="10" t="n"/>
      <c r="D30" s="21" t="n"/>
      <c r="E30" s="10" t="n"/>
      <c r="F30" s="22" t="n"/>
      <c r="G30" s="17">
        <f>IF(OR(E30="",F30=""),"",ROUND(E30*F30,2))</f>
        <v/>
      </c>
      <c r="H30" s="22" t="n"/>
      <c r="I30" s="22" t="n"/>
      <c r="J30" s="21" t="n"/>
      <c r="K30" s="17">
        <f>IF(OR(E30="",F30=""),"",MIN(F30,IF(H30="",F30,H30),IF(I30="",IF(J30="Epäkurantti",0,F30),I30)))</f>
        <v/>
      </c>
      <c r="L30" s="18">
        <f>IF(K30="","",ROUND(E30*K30,2))</f>
        <v/>
      </c>
      <c r="M30" s="17">
        <f>IF(L30="","",G30-L30)</f>
        <v/>
      </c>
      <c r="N30" s="10" t="n"/>
    </row>
    <row r="31">
      <c r="A31" s="10" t="n"/>
      <c r="B31" s="10" t="n"/>
      <c r="C31" s="10" t="n"/>
      <c r="D31" s="21" t="n"/>
      <c r="E31" s="10" t="n"/>
      <c r="F31" s="22" t="n"/>
      <c r="G31" s="19">
        <f>IF(OR(E31="",F31=""),"",ROUND(E31*F31,2))</f>
        <v/>
      </c>
      <c r="H31" s="22" t="n"/>
      <c r="I31" s="22" t="n"/>
      <c r="J31" s="21" t="n"/>
      <c r="K31" s="19">
        <f>IF(OR(E31="",F31=""),"",MIN(F31,IF(H31="",F31,H31),IF(I31="",IF(J31="Epäkurantti",0,F31),I31)))</f>
        <v/>
      </c>
      <c r="L31" s="20">
        <f>IF(K31="","",ROUND(E31*K31,2))</f>
        <v/>
      </c>
      <c r="M31" s="19">
        <f>IF(L31="","",G31-L31)</f>
        <v/>
      </c>
      <c r="N31" s="10" t="n"/>
    </row>
    <row r="32">
      <c r="A32" s="10" t="n"/>
      <c r="B32" s="10" t="n"/>
      <c r="C32" s="10" t="n"/>
      <c r="D32" s="21" t="n"/>
      <c r="E32" s="10" t="n"/>
      <c r="F32" s="22" t="n"/>
      <c r="G32" s="17">
        <f>IF(OR(E32="",F32=""),"",ROUND(E32*F32,2))</f>
        <v/>
      </c>
      <c r="H32" s="22" t="n"/>
      <c r="I32" s="22" t="n"/>
      <c r="J32" s="21" t="n"/>
      <c r="K32" s="17">
        <f>IF(OR(E32="",F32=""),"",MIN(F32,IF(H32="",F32,H32),IF(I32="",IF(J32="Epäkurantti",0,F32),I32)))</f>
        <v/>
      </c>
      <c r="L32" s="18">
        <f>IF(K32="","",ROUND(E32*K32,2))</f>
        <v/>
      </c>
      <c r="M32" s="17">
        <f>IF(L32="","",G32-L32)</f>
        <v/>
      </c>
      <c r="N32" s="10" t="n"/>
    </row>
    <row r="33">
      <c r="A33" s="10" t="n"/>
      <c r="B33" s="10" t="n"/>
      <c r="C33" s="10" t="n"/>
      <c r="D33" s="21" t="n"/>
      <c r="E33" s="10" t="n"/>
      <c r="F33" s="22" t="n"/>
      <c r="G33" s="19">
        <f>IF(OR(E33="",F33=""),"",ROUND(E33*F33,2))</f>
        <v/>
      </c>
      <c r="H33" s="22" t="n"/>
      <c r="I33" s="22" t="n"/>
      <c r="J33" s="21" t="n"/>
      <c r="K33" s="19">
        <f>IF(OR(E33="",F33=""),"",MIN(F33,IF(H33="",F33,H33),IF(I33="",IF(J33="Epäkurantti",0,F33),I33)))</f>
        <v/>
      </c>
      <c r="L33" s="20">
        <f>IF(K33="","",ROUND(E33*K33,2))</f>
        <v/>
      </c>
      <c r="M33" s="19">
        <f>IF(L33="","",G33-L33)</f>
        <v/>
      </c>
      <c r="N33" s="10" t="n"/>
    </row>
    <row r="34">
      <c r="A34" s="10" t="n"/>
      <c r="B34" s="10" t="n"/>
      <c r="C34" s="10" t="n"/>
      <c r="D34" s="21" t="n"/>
      <c r="E34" s="10" t="n"/>
      <c r="F34" s="22" t="n"/>
      <c r="G34" s="17">
        <f>IF(OR(E34="",F34=""),"",ROUND(E34*F34,2))</f>
        <v/>
      </c>
      <c r="H34" s="22" t="n"/>
      <c r="I34" s="22" t="n"/>
      <c r="J34" s="21" t="n"/>
      <c r="K34" s="17">
        <f>IF(OR(E34="",F34=""),"",MIN(F34,IF(H34="",F34,H34),IF(I34="",IF(J34="Epäkurantti",0,F34),I34)))</f>
        <v/>
      </c>
      <c r="L34" s="18">
        <f>IF(K34="","",ROUND(E34*K34,2))</f>
        <v/>
      </c>
      <c r="M34" s="17">
        <f>IF(L34="","",G34-L34)</f>
        <v/>
      </c>
      <c r="N34" s="10" t="n"/>
    </row>
    <row r="35">
      <c r="A35" s="10" t="n"/>
      <c r="B35" s="10" t="n"/>
      <c r="C35" s="10" t="n"/>
      <c r="D35" s="21" t="n"/>
      <c r="E35" s="10" t="n"/>
      <c r="F35" s="22" t="n"/>
      <c r="G35" s="19">
        <f>IF(OR(E35="",F35=""),"",ROUND(E35*F35,2))</f>
        <v/>
      </c>
      <c r="H35" s="22" t="n"/>
      <c r="I35" s="22" t="n"/>
      <c r="J35" s="21" t="n"/>
      <c r="K35" s="19">
        <f>IF(OR(E35="",F35=""),"",MIN(F35,IF(H35="",F35,H35),IF(I35="",IF(J35="Epäkurantti",0,F35),I35)))</f>
        <v/>
      </c>
      <c r="L35" s="20">
        <f>IF(K35="","",ROUND(E35*K35,2))</f>
        <v/>
      </c>
      <c r="M35" s="19">
        <f>IF(L35="","",G35-L35)</f>
        <v/>
      </c>
      <c r="N35" s="10" t="n"/>
    </row>
    <row r="36">
      <c r="A36" s="10" t="n"/>
      <c r="B36" s="10" t="n"/>
      <c r="C36" s="10" t="n"/>
      <c r="D36" s="21" t="n"/>
      <c r="E36" s="10" t="n"/>
      <c r="F36" s="22" t="n"/>
      <c r="G36" s="17">
        <f>IF(OR(E36="",F36=""),"",ROUND(E36*F36,2))</f>
        <v/>
      </c>
      <c r="H36" s="22" t="n"/>
      <c r="I36" s="22" t="n"/>
      <c r="J36" s="21" t="n"/>
      <c r="K36" s="17">
        <f>IF(OR(E36="",F36=""),"",MIN(F36,IF(H36="",F36,H36),IF(I36="",IF(J36="Epäkurantti",0,F36),I36)))</f>
        <v/>
      </c>
      <c r="L36" s="18">
        <f>IF(K36="","",ROUND(E36*K36,2))</f>
        <v/>
      </c>
      <c r="M36" s="17">
        <f>IF(L36="","",G36-L36)</f>
        <v/>
      </c>
      <c r="N36" s="10" t="n"/>
    </row>
    <row r="37">
      <c r="A37" s="10" t="n"/>
      <c r="B37" s="10" t="n"/>
      <c r="C37" s="10" t="n"/>
      <c r="D37" s="21" t="n"/>
      <c r="E37" s="10" t="n"/>
      <c r="F37" s="22" t="n"/>
      <c r="G37" s="19">
        <f>IF(OR(E37="",F37=""),"",ROUND(E37*F37,2))</f>
        <v/>
      </c>
      <c r="H37" s="22" t="n"/>
      <c r="I37" s="22" t="n"/>
      <c r="J37" s="21" t="n"/>
      <c r="K37" s="19">
        <f>IF(OR(E37="",F37=""),"",MIN(F37,IF(H37="",F37,H37),IF(I37="",IF(J37="Epäkurantti",0,F37),I37)))</f>
        <v/>
      </c>
      <c r="L37" s="20">
        <f>IF(K37="","",ROUND(E37*K37,2))</f>
        <v/>
      </c>
      <c r="M37" s="19">
        <f>IF(L37="","",G37-L37)</f>
        <v/>
      </c>
      <c r="N37" s="10" t="n"/>
    </row>
    <row r="38">
      <c r="A38" s="10" t="n"/>
      <c r="B38" s="10" t="n"/>
      <c r="C38" s="10" t="n"/>
      <c r="D38" s="21" t="n"/>
      <c r="E38" s="10" t="n"/>
      <c r="F38" s="22" t="n"/>
      <c r="G38" s="17">
        <f>IF(OR(E38="",F38=""),"",ROUND(E38*F38,2))</f>
        <v/>
      </c>
      <c r="H38" s="22" t="n"/>
      <c r="I38" s="22" t="n"/>
      <c r="J38" s="21" t="n"/>
      <c r="K38" s="17">
        <f>IF(OR(E38="",F38=""),"",MIN(F38,IF(H38="",F38,H38),IF(I38="",IF(J38="Epäkurantti",0,F38),I38)))</f>
        <v/>
      </c>
      <c r="L38" s="18">
        <f>IF(K38="","",ROUND(E38*K38,2))</f>
        <v/>
      </c>
      <c r="M38" s="17">
        <f>IF(L38="","",G38-L38)</f>
        <v/>
      </c>
      <c r="N38" s="10" t="n"/>
    </row>
    <row r="39">
      <c r="A39" s="10" t="n"/>
      <c r="B39" s="10" t="n"/>
      <c r="C39" s="10" t="n"/>
      <c r="D39" s="21" t="n"/>
      <c r="E39" s="10" t="n"/>
      <c r="F39" s="22" t="n"/>
      <c r="G39" s="19">
        <f>IF(OR(E39="",F39=""),"",ROUND(E39*F39,2))</f>
        <v/>
      </c>
      <c r="H39" s="22" t="n"/>
      <c r="I39" s="22" t="n"/>
      <c r="J39" s="21" t="n"/>
      <c r="K39" s="19">
        <f>IF(OR(E39="",F39=""),"",MIN(F39,IF(H39="",F39,H39),IF(I39="",IF(J39="Epäkurantti",0,F39),I39)))</f>
        <v/>
      </c>
      <c r="L39" s="20">
        <f>IF(K39="","",ROUND(E39*K39,2))</f>
        <v/>
      </c>
      <c r="M39" s="19">
        <f>IF(L39="","",G39-L39)</f>
        <v/>
      </c>
      <c r="N39" s="10" t="n"/>
    </row>
    <row r="40">
      <c r="A40" s="10" t="n"/>
      <c r="B40" s="10" t="n"/>
      <c r="C40" s="10" t="n"/>
      <c r="D40" s="21" t="n"/>
      <c r="E40" s="10" t="n"/>
      <c r="F40" s="22" t="n"/>
      <c r="G40" s="17">
        <f>IF(OR(E40="",F40=""),"",ROUND(E40*F40,2))</f>
        <v/>
      </c>
      <c r="H40" s="22" t="n"/>
      <c r="I40" s="22" t="n"/>
      <c r="J40" s="21" t="n"/>
      <c r="K40" s="17">
        <f>IF(OR(E40="",F40=""),"",MIN(F40,IF(H40="",F40,H40),IF(I40="",IF(J40="Epäkurantti",0,F40),I40)))</f>
        <v/>
      </c>
      <c r="L40" s="18">
        <f>IF(K40="","",ROUND(E40*K40,2))</f>
        <v/>
      </c>
      <c r="M40" s="17">
        <f>IF(L40="","",G40-L40)</f>
        <v/>
      </c>
      <c r="N40" s="10" t="n"/>
    </row>
    <row r="41">
      <c r="A41" s="10" t="n"/>
      <c r="B41" s="10" t="n"/>
      <c r="C41" s="10" t="n"/>
      <c r="D41" s="21" t="n"/>
      <c r="E41" s="10" t="n"/>
      <c r="F41" s="22" t="n"/>
      <c r="G41" s="19">
        <f>IF(OR(E41="",F41=""),"",ROUND(E41*F41,2))</f>
        <v/>
      </c>
      <c r="H41" s="22" t="n"/>
      <c r="I41" s="22" t="n"/>
      <c r="J41" s="21" t="n"/>
      <c r="K41" s="19">
        <f>IF(OR(E41="",F41=""),"",MIN(F41,IF(H41="",F41,H41),IF(I41="",IF(J41="Epäkurantti",0,F41),I41)))</f>
        <v/>
      </c>
      <c r="L41" s="20">
        <f>IF(K41="","",ROUND(E41*K41,2))</f>
        <v/>
      </c>
      <c r="M41" s="19">
        <f>IF(L41="","",G41-L41)</f>
        <v/>
      </c>
      <c r="N41" s="10" t="n"/>
    </row>
    <row r="42">
      <c r="A42" s="10" t="n"/>
      <c r="B42" s="10" t="n"/>
      <c r="C42" s="10" t="n"/>
      <c r="D42" s="21" t="n"/>
      <c r="E42" s="10" t="n"/>
      <c r="F42" s="22" t="n"/>
      <c r="G42" s="17">
        <f>IF(OR(E42="",F42=""),"",ROUND(E42*F42,2))</f>
        <v/>
      </c>
      <c r="H42" s="22" t="n"/>
      <c r="I42" s="22" t="n"/>
      <c r="J42" s="21" t="n"/>
      <c r="K42" s="17">
        <f>IF(OR(E42="",F42=""),"",MIN(F42,IF(H42="",F42,H42),IF(I42="",IF(J42="Epäkurantti",0,F42),I42)))</f>
        <v/>
      </c>
      <c r="L42" s="18">
        <f>IF(K42="","",ROUND(E42*K42,2))</f>
        <v/>
      </c>
      <c r="M42" s="17">
        <f>IF(L42="","",G42-L42)</f>
        <v/>
      </c>
      <c r="N42" s="10" t="n"/>
    </row>
    <row r="43">
      <c r="A43" s="10" t="n"/>
      <c r="B43" s="10" t="n"/>
      <c r="C43" s="10" t="n"/>
      <c r="D43" s="21" t="n"/>
      <c r="E43" s="10" t="n"/>
      <c r="F43" s="22" t="n"/>
      <c r="G43" s="19">
        <f>IF(OR(E43="",F43=""),"",ROUND(E43*F43,2))</f>
        <v/>
      </c>
      <c r="H43" s="22" t="n"/>
      <c r="I43" s="22" t="n"/>
      <c r="J43" s="21" t="n"/>
      <c r="K43" s="19">
        <f>IF(OR(E43="",F43=""),"",MIN(F43,IF(H43="",F43,H43),IF(I43="",IF(J43="Epäkurantti",0,F43),I43)))</f>
        <v/>
      </c>
      <c r="L43" s="20">
        <f>IF(K43="","",ROUND(E43*K43,2))</f>
        <v/>
      </c>
      <c r="M43" s="19">
        <f>IF(L43="","",G43-L43)</f>
        <v/>
      </c>
      <c r="N43" s="10" t="n"/>
    </row>
    <row r="44">
      <c r="A44" s="10" t="n"/>
      <c r="B44" s="10" t="n"/>
      <c r="C44" s="10" t="n"/>
      <c r="D44" s="21" t="n"/>
      <c r="E44" s="10" t="n"/>
      <c r="F44" s="22" t="n"/>
      <c r="G44" s="17">
        <f>IF(OR(E44="",F44=""),"",ROUND(E44*F44,2))</f>
        <v/>
      </c>
      <c r="H44" s="22" t="n"/>
      <c r="I44" s="22" t="n"/>
      <c r="J44" s="21" t="n"/>
      <c r="K44" s="17">
        <f>IF(OR(E44="",F44=""),"",MIN(F44,IF(H44="",F44,H44),IF(I44="",IF(J44="Epäkurantti",0,F44),I44)))</f>
        <v/>
      </c>
      <c r="L44" s="18">
        <f>IF(K44="","",ROUND(E44*K44,2))</f>
        <v/>
      </c>
      <c r="M44" s="17">
        <f>IF(L44="","",G44-L44)</f>
        <v/>
      </c>
      <c r="N44" s="10" t="n"/>
    </row>
    <row r="45">
      <c r="A45" s="10" t="n"/>
      <c r="B45" s="10" t="n"/>
      <c r="C45" s="10" t="n"/>
      <c r="D45" s="21" t="n"/>
      <c r="E45" s="10" t="n"/>
      <c r="F45" s="22" t="n"/>
      <c r="G45" s="19">
        <f>IF(OR(E45="",F45=""),"",ROUND(E45*F45,2))</f>
        <v/>
      </c>
      <c r="H45" s="22" t="n"/>
      <c r="I45" s="22" t="n"/>
      <c r="J45" s="21" t="n"/>
      <c r="K45" s="19">
        <f>IF(OR(E45="",F45=""),"",MIN(F45,IF(H45="",F45,H45),IF(I45="",IF(J45="Epäkurantti",0,F45),I45)))</f>
        <v/>
      </c>
      <c r="L45" s="20">
        <f>IF(K45="","",ROUND(E45*K45,2))</f>
        <v/>
      </c>
      <c r="M45" s="19">
        <f>IF(L45="","",G45-L45)</f>
        <v/>
      </c>
      <c r="N45" s="10" t="n"/>
    </row>
    <row r="46">
      <c r="A46" s="10" t="n"/>
      <c r="B46" s="10" t="n"/>
      <c r="C46" s="10" t="n"/>
      <c r="D46" s="21" t="n"/>
      <c r="E46" s="10" t="n"/>
      <c r="F46" s="22" t="n"/>
      <c r="G46" s="17">
        <f>IF(OR(E46="",F46=""),"",ROUND(E46*F46,2))</f>
        <v/>
      </c>
      <c r="H46" s="22" t="n"/>
      <c r="I46" s="22" t="n"/>
      <c r="J46" s="21" t="n"/>
      <c r="K46" s="17">
        <f>IF(OR(E46="",F46=""),"",MIN(F46,IF(H46="",F46,H46),IF(I46="",IF(J46="Epäkurantti",0,F46),I46)))</f>
        <v/>
      </c>
      <c r="L46" s="18">
        <f>IF(K46="","",ROUND(E46*K46,2))</f>
        <v/>
      </c>
      <c r="M46" s="17">
        <f>IF(L46="","",G46-L46)</f>
        <v/>
      </c>
      <c r="N46" s="10" t="n"/>
    </row>
    <row r="47">
      <c r="A47" s="10" t="n"/>
      <c r="B47" s="10" t="n"/>
      <c r="C47" s="10" t="n"/>
      <c r="D47" s="21" t="n"/>
      <c r="E47" s="10" t="n"/>
      <c r="F47" s="22" t="n"/>
      <c r="G47" s="19">
        <f>IF(OR(E47="",F47=""),"",ROUND(E47*F47,2))</f>
        <v/>
      </c>
      <c r="H47" s="22" t="n"/>
      <c r="I47" s="22" t="n"/>
      <c r="J47" s="21" t="n"/>
      <c r="K47" s="19">
        <f>IF(OR(E47="",F47=""),"",MIN(F47,IF(H47="",F47,H47),IF(I47="",IF(J47="Epäkurantti",0,F47),I47)))</f>
        <v/>
      </c>
      <c r="L47" s="20">
        <f>IF(K47="","",ROUND(E47*K47,2))</f>
        <v/>
      </c>
      <c r="M47" s="19">
        <f>IF(L47="","",G47-L47)</f>
        <v/>
      </c>
      <c r="N47" s="10" t="n"/>
    </row>
    <row r="48">
      <c r="A48" s="10" t="n"/>
      <c r="B48" s="10" t="n"/>
      <c r="C48" s="10" t="n"/>
      <c r="D48" s="21" t="n"/>
      <c r="E48" s="10" t="n"/>
      <c r="F48" s="22" t="n"/>
      <c r="G48" s="17">
        <f>IF(OR(E48="",F48=""),"",ROUND(E48*F48,2))</f>
        <v/>
      </c>
      <c r="H48" s="22" t="n"/>
      <c r="I48" s="22" t="n"/>
      <c r="J48" s="21" t="n"/>
      <c r="K48" s="17">
        <f>IF(OR(E48="",F48=""),"",MIN(F48,IF(H48="",F48,H48),IF(I48="",IF(J48="Epäkurantti",0,F48),I48)))</f>
        <v/>
      </c>
      <c r="L48" s="18">
        <f>IF(K48="","",ROUND(E48*K48,2))</f>
        <v/>
      </c>
      <c r="M48" s="17">
        <f>IF(L48="","",G48-L48)</f>
        <v/>
      </c>
      <c r="N48" s="10" t="n"/>
    </row>
    <row r="49">
      <c r="A49" s="10" t="n"/>
      <c r="B49" s="10" t="n"/>
      <c r="C49" s="10" t="n"/>
      <c r="D49" s="21" t="n"/>
      <c r="E49" s="10" t="n"/>
      <c r="F49" s="22" t="n"/>
      <c r="G49" s="19">
        <f>IF(OR(E49="",F49=""),"",ROUND(E49*F49,2))</f>
        <v/>
      </c>
      <c r="H49" s="22" t="n"/>
      <c r="I49" s="22" t="n"/>
      <c r="J49" s="21" t="n"/>
      <c r="K49" s="19">
        <f>IF(OR(E49="",F49=""),"",MIN(F49,IF(H49="",F49,H49),IF(I49="",IF(J49="Epäkurantti",0,F49),I49)))</f>
        <v/>
      </c>
      <c r="L49" s="20">
        <f>IF(K49="","",ROUND(E49*K49,2))</f>
        <v/>
      </c>
      <c r="M49" s="19">
        <f>IF(L49="","",G49-L49)</f>
        <v/>
      </c>
      <c r="N49" s="10" t="n"/>
    </row>
    <row r="50">
      <c r="A50" s="10" t="n"/>
      <c r="B50" s="10" t="n"/>
      <c r="C50" s="10" t="n"/>
      <c r="D50" s="21" t="n"/>
      <c r="E50" s="10" t="n"/>
      <c r="F50" s="22" t="n"/>
      <c r="G50" s="17">
        <f>IF(OR(E50="",F50=""),"",ROUND(E50*F50,2))</f>
        <v/>
      </c>
      <c r="H50" s="22" t="n"/>
      <c r="I50" s="22" t="n"/>
      <c r="J50" s="21" t="n"/>
      <c r="K50" s="17">
        <f>IF(OR(E50="",F50=""),"",MIN(F50,IF(H50="",F50,H50),IF(I50="",IF(J50="Epäkurantti",0,F50),I50)))</f>
        <v/>
      </c>
      <c r="L50" s="18">
        <f>IF(K50="","",ROUND(E50*K50,2))</f>
        <v/>
      </c>
      <c r="M50" s="17">
        <f>IF(L50="","",G50-L50)</f>
        <v/>
      </c>
      <c r="N50" s="10" t="n"/>
    </row>
    <row r="51">
      <c r="A51" s="10" t="n"/>
      <c r="B51" s="10" t="n"/>
      <c r="C51" s="10" t="n"/>
      <c r="D51" s="21" t="n"/>
      <c r="E51" s="10" t="n"/>
      <c r="F51" s="22" t="n"/>
      <c r="G51" s="19">
        <f>IF(OR(E51="",F51=""),"",ROUND(E51*F51,2))</f>
        <v/>
      </c>
      <c r="H51" s="22" t="n"/>
      <c r="I51" s="22" t="n"/>
      <c r="J51" s="21" t="n"/>
      <c r="K51" s="19">
        <f>IF(OR(E51="",F51=""),"",MIN(F51,IF(H51="",F51,H51),IF(I51="",IF(J51="Epäkurantti",0,F51),I51)))</f>
        <v/>
      </c>
      <c r="L51" s="20">
        <f>IF(K51="","",ROUND(E51*K51,2))</f>
        <v/>
      </c>
      <c r="M51" s="19">
        <f>IF(L51="","",G51-L51)</f>
        <v/>
      </c>
      <c r="N51" s="10" t="n"/>
    </row>
    <row r="52">
      <c r="A52" s="10" t="n"/>
      <c r="B52" s="10" t="n"/>
      <c r="C52" s="10" t="n"/>
      <c r="D52" s="21" t="n"/>
      <c r="E52" s="10" t="n"/>
      <c r="F52" s="22" t="n"/>
      <c r="G52" s="17">
        <f>IF(OR(E52="",F52=""),"",ROUND(E52*F52,2))</f>
        <v/>
      </c>
      <c r="H52" s="22" t="n"/>
      <c r="I52" s="22" t="n"/>
      <c r="J52" s="21" t="n"/>
      <c r="K52" s="17">
        <f>IF(OR(E52="",F52=""),"",MIN(F52,IF(H52="",F52,H52),IF(I52="",IF(J52="Epäkurantti",0,F52),I52)))</f>
        <v/>
      </c>
      <c r="L52" s="18">
        <f>IF(K52="","",ROUND(E52*K52,2))</f>
        <v/>
      </c>
      <c r="M52" s="17">
        <f>IF(L52="","",G52-L52)</f>
        <v/>
      </c>
      <c r="N52" s="10" t="n"/>
    </row>
    <row r="53">
      <c r="A53" s="10" t="n"/>
      <c r="B53" s="10" t="n"/>
      <c r="C53" s="10" t="n"/>
      <c r="D53" s="21" t="n"/>
      <c r="E53" s="10" t="n"/>
      <c r="F53" s="22" t="n"/>
      <c r="G53" s="19">
        <f>IF(OR(E53="",F53=""),"",ROUND(E53*F53,2))</f>
        <v/>
      </c>
      <c r="H53" s="22" t="n"/>
      <c r="I53" s="22" t="n"/>
      <c r="J53" s="21" t="n"/>
      <c r="K53" s="19">
        <f>IF(OR(E53="",F53=""),"",MIN(F53,IF(H53="",F53,H53),IF(I53="",IF(J53="Epäkurantti",0,F53),I53)))</f>
        <v/>
      </c>
      <c r="L53" s="20">
        <f>IF(K53="","",ROUND(E53*K53,2))</f>
        <v/>
      </c>
      <c r="M53" s="19">
        <f>IF(L53="","",G53-L53)</f>
        <v/>
      </c>
      <c r="N53" s="10" t="n"/>
    </row>
    <row r="54">
      <c r="A54" s="10" t="n"/>
      <c r="B54" s="10" t="n"/>
      <c r="C54" s="10" t="n"/>
      <c r="D54" s="21" t="n"/>
      <c r="E54" s="10" t="n"/>
      <c r="F54" s="22" t="n"/>
      <c r="G54" s="17">
        <f>IF(OR(E54="",F54=""),"",ROUND(E54*F54,2))</f>
        <v/>
      </c>
      <c r="H54" s="22" t="n"/>
      <c r="I54" s="22" t="n"/>
      <c r="J54" s="21" t="n"/>
      <c r="K54" s="17">
        <f>IF(OR(E54="",F54=""),"",MIN(F54,IF(H54="",F54,H54),IF(I54="",IF(J54="Epäkurantti",0,F54),I54)))</f>
        <v/>
      </c>
      <c r="L54" s="18">
        <f>IF(K54="","",ROUND(E54*K54,2))</f>
        <v/>
      </c>
      <c r="M54" s="17">
        <f>IF(L54="","",G54-L54)</f>
        <v/>
      </c>
      <c r="N54" s="10" t="n"/>
    </row>
    <row r="55">
      <c r="A55" s="10" t="n"/>
      <c r="B55" s="10" t="n"/>
      <c r="C55" s="10" t="n"/>
      <c r="D55" s="21" t="n"/>
      <c r="E55" s="10" t="n"/>
      <c r="F55" s="22" t="n"/>
      <c r="G55" s="19">
        <f>IF(OR(E55="",F55=""),"",ROUND(E55*F55,2))</f>
        <v/>
      </c>
      <c r="H55" s="22" t="n"/>
      <c r="I55" s="22" t="n"/>
      <c r="J55" s="21" t="n"/>
      <c r="K55" s="19">
        <f>IF(OR(E55="",F55=""),"",MIN(F55,IF(H55="",F55,H55),IF(I55="",IF(J55="Epäkurantti",0,F55),I55)))</f>
        <v/>
      </c>
      <c r="L55" s="20">
        <f>IF(K55="","",ROUND(E55*K55,2))</f>
        <v/>
      </c>
      <c r="M55" s="19">
        <f>IF(L55="","",G55-L55)</f>
        <v/>
      </c>
      <c r="N55" s="10" t="n"/>
    </row>
    <row r="56">
      <c r="A56" s="10" t="n"/>
      <c r="B56" s="10" t="n"/>
      <c r="C56" s="10" t="n"/>
      <c r="D56" s="21" t="n"/>
      <c r="E56" s="10" t="n"/>
      <c r="F56" s="22" t="n"/>
      <c r="G56" s="17">
        <f>IF(OR(E56="",F56=""),"",ROUND(E56*F56,2))</f>
        <v/>
      </c>
      <c r="H56" s="22" t="n"/>
      <c r="I56" s="22" t="n"/>
      <c r="J56" s="21" t="n"/>
      <c r="K56" s="17">
        <f>IF(OR(E56="",F56=""),"",MIN(F56,IF(H56="",F56,H56),IF(I56="",IF(J56="Epäkurantti",0,F56),I56)))</f>
        <v/>
      </c>
      <c r="L56" s="18">
        <f>IF(K56="","",ROUND(E56*K56,2))</f>
        <v/>
      </c>
      <c r="M56" s="17">
        <f>IF(L56="","",G56-L56)</f>
        <v/>
      </c>
      <c r="N56" s="10" t="n"/>
    </row>
    <row r="57">
      <c r="A57" s="10" t="n"/>
      <c r="B57" s="10" t="n"/>
      <c r="C57" s="10" t="n"/>
      <c r="D57" s="21" t="n"/>
      <c r="E57" s="10" t="n"/>
      <c r="F57" s="22" t="n"/>
      <c r="G57" s="19">
        <f>IF(OR(E57="",F57=""),"",ROUND(E57*F57,2))</f>
        <v/>
      </c>
      <c r="H57" s="22" t="n"/>
      <c r="I57" s="22" t="n"/>
      <c r="J57" s="21" t="n"/>
      <c r="K57" s="19">
        <f>IF(OR(E57="",F57=""),"",MIN(F57,IF(H57="",F57,H57),IF(I57="",IF(J57="Epäkurantti",0,F57),I57)))</f>
        <v/>
      </c>
      <c r="L57" s="20">
        <f>IF(K57="","",ROUND(E57*K57,2))</f>
        <v/>
      </c>
      <c r="M57" s="19">
        <f>IF(L57="","",G57-L57)</f>
        <v/>
      </c>
      <c r="N57" s="10" t="n"/>
    </row>
    <row r="58">
      <c r="A58" s="10" t="n"/>
      <c r="B58" s="10" t="n"/>
      <c r="C58" s="10" t="n"/>
      <c r="D58" s="21" t="n"/>
      <c r="E58" s="10" t="n"/>
      <c r="F58" s="22" t="n"/>
      <c r="G58" s="17">
        <f>IF(OR(E58="",F58=""),"",ROUND(E58*F58,2))</f>
        <v/>
      </c>
      <c r="H58" s="22" t="n"/>
      <c r="I58" s="22" t="n"/>
      <c r="J58" s="21" t="n"/>
      <c r="K58" s="17">
        <f>IF(OR(E58="",F58=""),"",MIN(F58,IF(H58="",F58,H58),IF(I58="",IF(J58="Epäkurantti",0,F58),I58)))</f>
        <v/>
      </c>
      <c r="L58" s="18">
        <f>IF(K58="","",ROUND(E58*K58,2))</f>
        <v/>
      </c>
      <c r="M58" s="17">
        <f>IF(L58="","",G58-L58)</f>
        <v/>
      </c>
      <c r="N58" s="10" t="n"/>
    </row>
    <row r="59">
      <c r="A59" s="10" t="n"/>
      <c r="B59" s="10" t="n"/>
      <c r="C59" s="10" t="n"/>
      <c r="D59" s="21" t="n"/>
      <c r="E59" s="10" t="n"/>
      <c r="F59" s="22" t="n"/>
      <c r="G59" s="19">
        <f>IF(OR(E59="",F59=""),"",ROUND(E59*F59,2))</f>
        <v/>
      </c>
      <c r="H59" s="22" t="n"/>
      <c r="I59" s="22" t="n"/>
      <c r="J59" s="21" t="n"/>
      <c r="K59" s="19">
        <f>IF(OR(E59="",F59=""),"",MIN(F59,IF(H59="",F59,H59),IF(I59="",IF(J59="Epäkurantti",0,F59),I59)))</f>
        <v/>
      </c>
      <c r="L59" s="20">
        <f>IF(K59="","",ROUND(E59*K59,2))</f>
        <v/>
      </c>
      <c r="M59" s="19">
        <f>IF(L59="","",G59-L59)</f>
        <v/>
      </c>
      <c r="N59" s="10" t="n"/>
    </row>
    <row r="60">
      <c r="A60" s="10" t="n"/>
      <c r="B60" s="10" t="n"/>
      <c r="C60" s="10" t="n"/>
      <c r="D60" s="21" t="n"/>
      <c r="E60" s="10" t="n"/>
      <c r="F60" s="22" t="n"/>
      <c r="G60" s="17">
        <f>IF(OR(E60="",F60=""),"",ROUND(E60*F60,2))</f>
        <v/>
      </c>
      <c r="H60" s="22" t="n"/>
      <c r="I60" s="22" t="n"/>
      <c r="J60" s="21" t="n"/>
      <c r="K60" s="17">
        <f>IF(OR(E60="",F60=""),"",MIN(F60,IF(H60="",F60,H60),IF(I60="",IF(J60="Epäkurantti",0,F60),I60)))</f>
        <v/>
      </c>
      <c r="L60" s="18">
        <f>IF(K60="","",ROUND(E60*K60,2))</f>
        <v/>
      </c>
      <c r="M60" s="17">
        <f>IF(L60="","",G60-L60)</f>
        <v/>
      </c>
      <c r="N60" s="10" t="n"/>
    </row>
    <row r="61">
      <c r="A61" s="10" t="n"/>
      <c r="B61" s="10" t="n"/>
      <c r="C61" s="10" t="n"/>
      <c r="D61" s="21" t="n"/>
      <c r="E61" s="10" t="n"/>
      <c r="F61" s="22" t="n"/>
      <c r="G61" s="19">
        <f>IF(OR(E61="",F61=""),"",ROUND(E61*F61,2))</f>
        <v/>
      </c>
      <c r="H61" s="22" t="n"/>
      <c r="I61" s="22" t="n"/>
      <c r="J61" s="21" t="n"/>
      <c r="K61" s="19">
        <f>IF(OR(E61="",F61=""),"",MIN(F61,IF(H61="",F61,H61),IF(I61="",IF(J61="Epäkurantti",0,F61),I61)))</f>
        <v/>
      </c>
      <c r="L61" s="20">
        <f>IF(K61="","",ROUND(E61*K61,2))</f>
        <v/>
      </c>
      <c r="M61" s="19">
        <f>IF(L61="","",G61-L61)</f>
        <v/>
      </c>
      <c r="N61" s="10" t="n"/>
    </row>
    <row r="62">
      <c r="A62" s="10" t="n"/>
      <c r="B62" s="10" t="n"/>
      <c r="C62" s="10" t="n"/>
      <c r="D62" s="21" t="n"/>
      <c r="E62" s="10" t="n"/>
      <c r="F62" s="22" t="n"/>
      <c r="G62" s="17">
        <f>IF(OR(E62="",F62=""),"",ROUND(E62*F62,2))</f>
        <v/>
      </c>
      <c r="H62" s="22" t="n"/>
      <c r="I62" s="22" t="n"/>
      <c r="J62" s="21" t="n"/>
      <c r="K62" s="17">
        <f>IF(OR(E62="",F62=""),"",MIN(F62,IF(H62="",F62,H62),IF(I62="",IF(J62="Epäkurantti",0,F62),I62)))</f>
        <v/>
      </c>
      <c r="L62" s="18">
        <f>IF(K62="","",ROUND(E62*K62,2))</f>
        <v/>
      </c>
      <c r="M62" s="17">
        <f>IF(L62="","",G62-L62)</f>
        <v/>
      </c>
      <c r="N62" s="10" t="n"/>
    </row>
    <row r="63">
      <c r="A63" s="10" t="n"/>
      <c r="B63" s="10" t="n"/>
      <c r="C63" s="10" t="n"/>
      <c r="D63" s="21" t="n"/>
      <c r="E63" s="10" t="n"/>
      <c r="F63" s="22" t="n"/>
      <c r="G63" s="19">
        <f>IF(OR(E63="",F63=""),"",ROUND(E63*F63,2))</f>
        <v/>
      </c>
      <c r="H63" s="22" t="n"/>
      <c r="I63" s="22" t="n"/>
      <c r="J63" s="21" t="n"/>
      <c r="K63" s="19">
        <f>IF(OR(E63="",F63=""),"",MIN(F63,IF(H63="",F63,H63),IF(I63="",IF(J63="Epäkurantti",0,F63),I63)))</f>
        <v/>
      </c>
      <c r="L63" s="20">
        <f>IF(K63="","",ROUND(E63*K63,2))</f>
        <v/>
      </c>
      <c r="M63" s="19">
        <f>IF(L63="","",G63-L63)</f>
        <v/>
      </c>
      <c r="N63" s="10" t="n"/>
    </row>
    <row r="64">
      <c r="A64" s="10" t="n"/>
      <c r="B64" s="10" t="n"/>
      <c r="C64" s="10" t="n"/>
      <c r="D64" s="21" t="n"/>
      <c r="E64" s="10" t="n"/>
      <c r="F64" s="22" t="n"/>
      <c r="G64" s="17">
        <f>IF(OR(E64="",F64=""),"",ROUND(E64*F64,2))</f>
        <v/>
      </c>
      <c r="H64" s="22" t="n"/>
      <c r="I64" s="22" t="n"/>
      <c r="J64" s="21" t="n"/>
      <c r="K64" s="17">
        <f>IF(OR(E64="",F64=""),"",MIN(F64,IF(H64="",F64,H64),IF(I64="",IF(J64="Epäkurantti",0,F64),I64)))</f>
        <v/>
      </c>
      <c r="L64" s="18">
        <f>IF(K64="","",ROUND(E64*K64,2))</f>
        <v/>
      </c>
      <c r="M64" s="17">
        <f>IF(L64="","",G64-L64)</f>
        <v/>
      </c>
      <c r="N64" s="10" t="n"/>
    </row>
    <row r="65">
      <c r="A65" s="10" t="n"/>
      <c r="B65" s="10" t="n"/>
      <c r="C65" s="10" t="n"/>
      <c r="D65" s="21" t="n"/>
      <c r="E65" s="10" t="n"/>
      <c r="F65" s="22" t="n"/>
      <c r="G65" s="19">
        <f>IF(OR(E65="",F65=""),"",ROUND(E65*F65,2))</f>
        <v/>
      </c>
      <c r="H65" s="22" t="n"/>
      <c r="I65" s="22" t="n"/>
      <c r="J65" s="21" t="n"/>
      <c r="K65" s="19">
        <f>IF(OR(E65="",F65=""),"",MIN(F65,IF(H65="",F65,H65),IF(I65="",IF(J65="Epäkurantti",0,F65),I65)))</f>
        <v/>
      </c>
      <c r="L65" s="20">
        <f>IF(K65="","",ROUND(E65*K65,2))</f>
        <v/>
      </c>
      <c r="M65" s="19">
        <f>IF(L65="","",G65-L65)</f>
        <v/>
      </c>
      <c r="N65" s="10" t="n"/>
    </row>
    <row r="66">
      <c r="A66" s="10" t="n"/>
      <c r="B66" s="10" t="n"/>
      <c r="C66" s="10" t="n"/>
      <c r="D66" s="21" t="n"/>
      <c r="E66" s="10" t="n"/>
      <c r="F66" s="22" t="n"/>
      <c r="G66" s="17">
        <f>IF(OR(E66="",F66=""),"",ROUND(E66*F66,2))</f>
        <v/>
      </c>
      <c r="H66" s="22" t="n"/>
      <c r="I66" s="22" t="n"/>
      <c r="J66" s="21" t="n"/>
      <c r="K66" s="17">
        <f>IF(OR(E66="",F66=""),"",MIN(F66,IF(H66="",F66,H66),IF(I66="",IF(J66="Epäkurantti",0,F66),I66)))</f>
        <v/>
      </c>
      <c r="L66" s="18">
        <f>IF(K66="","",ROUND(E66*K66,2))</f>
        <v/>
      </c>
      <c r="M66" s="17">
        <f>IF(L66="","",G66-L66)</f>
        <v/>
      </c>
      <c r="N66" s="10" t="n"/>
    </row>
    <row r="67">
      <c r="A67" s="10" t="n"/>
      <c r="B67" s="10" t="n"/>
      <c r="C67" s="10" t="n"/>
      <c r="D67" s="21" t="n"/>
      <c r="E67" s="10" t="n"/>
      <c r="F67" s="22" t="n"/>
      <c r="G67" s="19">
        <f>IF(OR(E67="",F67=""),"",ROUND(E67*F67,2))</f>
        <v/>
      </c>
      <c r="H67" s="22" t="n"/>
      <c r="I67" s="22" t="n"/>
      <c r="J67" s="21" t="n"/>
      <c r="K67" s="19">
        <f>IF(OR(E67="",F67=""),"",MIN(F67,IF(H67="",F67,H67),IF(I67="",IF(J67="Epäkurantti",0,F67),I67)))</f>
        <v/>
      </c>
      <c r="L67" s="20">
        <f>IF(K67="","",ROUND(E67*K67,2))</f>
        <v/>
      </c>
      <c r="M67" s="19">
        <f>IF(L67="","",G67-L67)</f>
        <v/>
      </c>
      <c r="N67" s="10" t="n"/>
    </row>
    <row r="68">
      <c r="A68" s="10" t="n"/>
      <c r="B68" s="10" t="n"/>
      <c r="C68" s="10" t="n"/>
      <c r="D68" s="21" t="n"/>
      <c r="E68" s="10" t="n"/>
      <c r="F68" s="22" t="n"/>
      <c r="G68" s="17">
        <f>IF(OR(E68="",F68=""),"",ROUND(E68*F68,2))</f>
        <v/>
      </c>
      <c r="H68" s="22" t="n"/>
      <c r="I68" s="22" t="n"/>
      <c r="J68" s="21" t="n"/>
      <c r="K68" s="17">
        <f>IF(OR(E68="",F68=""),"",MIN(F68,IF(H68="",F68,H68),IF(I68="",IF(J68="Epäkurantti",0,F68),I68)))</f>
        <v/>
      </c>
      <c r="L68" s="18">
        <f>IF(K68="","",ROUND(E68*K68,2))</f>
        <v/>
      </c>
      <c r="M68" s="17">
        <f>IF(L68="","",G68-L68)</f>
        <v/>
      </c>
      <c r="N68" s="10" t="n"/>
    </row>
    <row r="69">
      <c r="A69" s="10" t="n"/>
      <c r="B69" s="10" t="n"/>
      <c r="C69" s="10" t="n"/>
      <c r="D69" s="21" t="n"/>
      <c r="E69" s="10" t="n"/>
      <c r="F69" s="22" t="n"/>
      <c r="G69" s="19">
        <f>IF(OR(E69="",F69=""),"",ROUND(E69*F69,2))</f>
        <v/>
      </c>
      <c r="H69" s="22" t="n"/>
      <c r="I69" s="22" t="n"/>
      <c r="J69" s="21" t="n"/>
      <c r="K69" s="19">
        <f>IF(OR(E69="",F69=""),"",MIN(F69,IF(H69="",F69,H69),IF(I69="",IF(J69="Epäkurantti",0,F69),I69)))</f>
        <v/>
      </c>
      <c r="L69" s="20">
        <f>IF(K69="","",ROUND(E69*K69,2))</f>
        <v/>
      </c>
      <c r="M69" s="19">
        <f>IF(L69="","",G69-L69)</f>
        <v/>
      </c>
      <c r="N69" s="10" t="n"/>
    </row>
    <row r="70">
      <c r="A70" s="10" t="n"/>
      <c r="B70" s="10" t="n"/>
      <c r="C70" s="10" t="n"/>
      <c r="D70" s="21" t="n"/>
      <c r="E70" s="10" t="n"/>
      <c r="F70" s="22" t="n"/>
      <c r="G70" s="17">
        <f>IF(OR(E70="",F70=""),"",ROUND(E70*F70,2))</f>
        <v/>
      </c>
      <c r="H70" s="22" t="n"/>
      <c r="I70" s="22" t="n"/>
      <c r="J70" s="21" t="n"/>
      <c r="K70" s="17">
        <f>IF(OR(E70="",F70=""),"",MIN(F70,IF(H70="",F70,H70),IF(I70="",IF(J70="Epäkurantti",0,F70),I70)))</f>
        <v/>
      </c>
      <c r="L70" s="18">
        <f>IF(K70="","",ROUND(E70*K70,2))</f>
        <v/>
      </c>
      <c r="M70" s="17">
        <f>IF(L70="","",G70-L70)</f>
        <v/>
      </c>
      <c r="N70" s="10" t="n"/>
    </row>
    <row r="71">
      <c r="A71" s="10" t="n"/>
      <c r="B71" s="10" t="n"/>
      <c r="C71" s="10" t="n"/>
      <c r="D71" s="21" t="n"/>
      <c r="E71" s="10" t="n"/>
      <c r="F71" s="22" t="n"/>
      <c r="G71" s="19">
        <f>IF(OR(E71="",F71=""),"",ROUND(E71*F71,2))</f>
        <v/>
      </c>
      <c r="H71" s="22" t="n"/>
      <c r="I71" s="22" t="n"/>
      <c r="J71" s="21" t="n"/>
      <c r="K71" s="19">
        <f>IF(OR(E71="",F71=""),"",MIN(F71,IF(H71="",F71,H71),IF(I71="",IF(J71="Epäkurantti",0,F71),I71)))</f>
        <v/>
      </c>
      <c r="L71" s="20">
        <f>IF(K71="","",ROUND(E71*K71,2))</f>
        <v/>
      </c>
      <c r="M71" s="19">
        <f>IF(L71="","",G71-L71)</f>
        <v/>
      </c>
      <c r="N71" s="10" t="n"/>
    </row>
    <row r="72">
      <c r="A72" s="10" t="n"/>
      <c r="B72" s="10" t="n"/>
      <c r="C72" s="10" t="n"/>
      <c r="D72" s="21" t="n"/>
      <c r="E72" s="10" t="n"/>
      <c r="F72" s="22" t="n"/>
      <c r="G72" s="17">
        <f>IF(OR(E72="",F72=""),"",ROUND(E72*F72,2))</f>
        <v/>
      </c>
      <c r="H72" s="22" t="n"/>
      <c r="I72" s="22" t="n"/>
      <c r="J72" s="21" t="n"/>
      <c r="K72" s="17">
        <f>IF(OR(E72="",F72=""),"",MIN(F72,IF(H72="",F72,H72),IF(I72="",IF(J72="Epäkurantti",0,F72),I72)))</f>
        <v/>
      </c>
      <c r="L72" s="18">
        <f>IF(K72="","",ROUND(E72*K72,2))</f>
        <v/>
      </c>
      <c r="M72" s="17">
        <f>IF(L72="","",G72-L72)</f>
        <v/>
      </c>
      <c r="N72" s="10" t="n"/>
    </row>
    <row r="73">
      <c r="A73" s="10" t="n"/>
      <c r="B73" s="10" t="n"/>
      <c r="C73" s="10" t="n"/>
      <c r="D73" s="21" t="n"/>
      <c r="E73" s="10" t="n"/>
      <c r="F73" s="22" t="n"/>
      <c r="G73" s="19">
        <f>IF(OR(E73="",F73=""),"",ROUND(E73*F73,2))</f>
        <v/>
      </c>
      <c r="H73" s="22" t="n"/>
      <c r="I73" s="22" t="n"/>
      <c r="J73" s="21" t="n"/>
      <c r="K73" s="19">
        <f>IF(OR(E73="",F73=""),"",MIN(F73,IF(H73="",F73,H73),IF(I73="",IF(J73="Epäkurantti",0,F73),I73)))</f>
        <v/>
      </c>
      <c r="L73" s="20">
        <f>IF(K73="","",ROUND(E73*K73,2))</f>
        <v/>
      </c>
      <c r="M73" s="19">
        <f>IF(L73="","",G73-L73)</f>
        <v/>
      </c>
      <c r="N73" s="10" t="n"/>
    </row>
    <row r="74">
      <c r="A74" s="10" t="n"/>
      <c r="B74" s="10" t="n"/>
      <c r="C74" s="10" t="n"/>
      <c r="D74" s="21" t="n"/>
      <c r="E74" s="10" t="n"/>
      <c r="F74" s="22" t="n"/>
      <c r="G74" s="17">
        <f>IF(OR(E74="",F74=""),"",ROUND(E74*F74,2))</f>
        <v/>
      </c>
      <c r="H74" s="22" t="n"/>
      <c r="I74" s="22" t="n"/>
      <c r="J74" s="21" t="n"/>
      <c r="K74" s="17">
        <f>IF(OR(E74="",F74=""),"",MIN(F74,IF(H74="",F74,H74),IF(I74="",IF(J74="Epäkurantti",0,F74),I74)))</f>
        <v/>
      </c>
      <c r="L74" s="18">
        <f>IF(K74="","",ROUND(E74*K74,2))</f>
        <v/>
      </c>
      <c r="M74" s="17">
        <f>IF(L74="","",G74-L74)</f>
        <v/>
      </c>
      <c r="N74" s="10" t="n"/>
    </row>
    <row r="75">
      <c r="A75" s="10" t="n"/>
      <c r="B75" s="10" t="n"/>
      <c r="C75" s="10" t="n"/>
      <c r="D75" s="21" t="n"/>
      <c r="E75" s="10" t="n"/>
      <c r="F75" s="22" t="n"/>
      <c r="G75" s="19">
        <f>IF(OR(E75="",F75=""),"",ROUND(E75*F75,2))</f>
        <v/>
      </c>
      <c r="H75" s="22" t="n"/>
      <c r="I75" s="22" t="n"/>
      <c r="J75" s="21" t="n"/>
      <c r="K75" s="19">
        <f>IF(OR(E75="",F75=""),"",MIN(F75,IF(H75="",F75,H75),IF(I75="",IF(J75="Epäkurantti",0,F75),I75)))</f>
        <v/>
      </c>
      <c r="L75" s="20">
        <f>IF(K75="","",ROUND(E75*K75,2))</f>
        <v/>
      </c>
      <c r="M75" s="19">
        <f>IF(L75="","",G75-L75)</f>
        <v/>
      </c>
      <c r="N75" s="10" t="n"/>
    </row>
    <row r="76">
      <c r="A76" s="10" t="n"/>
      <c r="B76" s="10" t="n"/>
      <c r="C76" s="10" t="n"/>
      <c r="D76" s="21" t="n"/>
      <c r="E76" s="10" t="n"/>
      <c r="F76" s="22" t="n"/>
      <c r="G76" s="17">
        <f>IF(OR(E76="",F76=""),"",ROUND(E76*F76,2))</f>
        <v/>
      </c>
      <c r="H76" s="22" t="n"/>
      <c r="I76" s="22" t="n"/>
      <c r="J76" s="21" t="n"/>
      <c r="K76" s="17">
        <f>IF(OR(E76="",F76=""),"",MIN(F76,IF(H76="",F76,H76),IF(I76="",IF(J76="Epäkurantti",0,F76),I76)))</f>
        <v/>
      </c>
      <c r="L76" s="18">
        <f>IF(K76="","",ROUND(E76*K76,2))</f>
        <v/>
      </c>
      <c r="M76" s="17">
        <f>IF(L76="","",G76-L76)</f>
        <v/>
      </c>
      <c r="N76" s="10" t="n"/>
    </row>
    <row r="77">
      <c r="A77" s="10" t="n"/>
      <c r="B77" s="10" t="n"/>
      <c r="C77" s="10" t="n"/>
      <c r="D77" s="21" t="n"/>
      <c r="E77" s="10" t="n"/>
      <c r="F77" s="22" t="n"/>
      <c r="G77" s="19">
        <f>IF(OR(E77="",F77=""),"",ROUND(E77*F77,2))</f>
        <v/>
      </c>
      <c r="H77" s="22" t="n"/>
      <c r="I77" s="22" t="n"/>
      <c r="J77" s="21" t="n"/>
      <c r="K77" s="19">
        <f>IF(OR(E77="",F77=""),"",MIN(F77,IF(H77="",F77,H77),IF(I77="",IF(J77="Epäkurantti",0,F77),I77)))</f>
        <v/>
      </c>
      <c r="L77" s="20">
        <f>IF(K77="","",ROUND(E77*K77,2))</f>
        <v/>
      </c>
      <c r="M77" s="19">
        <f>IF(L77="","",G77-L77)</f>
        <v/>
      </c>
      <c r="N77" s="10" t="n"/>
    </row>
    <row r="78">
      <c r="A78" s="10" t="n"/>
      <c r="B78" s="10" t="n"/>
      <c r="C78" s="10" t="n"/>
      <c r="D78" s="21" t="n"/>
      <c r="E78" s="10" t="n"/>
      <c r="F78" s="22" t="n"/>
      <c r="G78" s="17">
        <f>IF(OR(E78="",F78=""),"",ROUND(E78*F78,2))</f>
        <v/>
      </c>
      <c r="H78" s="22" t="n"/>
      <c r="I78" s="22" t="n"/>
      <c r="J78" s="21" t="n"/>
      <c r="K78" s="17">
        <f>IF(OR(E78="",F78=""),"",MIN(F78,IF(H78="",F78,H78),IF(I78="",IF(J78="Epäkurantti",0,F78),I78)))</f>
        <v/>
      </c>
      <c r="L78" s="18">
        <f>IF(K78="","",ROUND(E78*K78,2))</f>
        <v/>
      </c>
      <c r="M78" s="17">
        <f>IF(L78="","",G78-L78)</f>
        <v/>
      </c>
      <c r="N78" s="10" t="n"/>
    </row>
    <row r="79">
      <c r="A79" s="10" t="n"/>
      <c r="B79" s="10" t="n"/>
      <c r="C79" s="10" t="n"/>
      <c r="D79" s="21" t="n"/>
      <c r="E79" s="10" t="n"/>
      <c r="F79" s="22" t="n"/>
      <c r="G79" s="19">
        <f>IF(OR(E79="",F79=""),"",ROUND(E79*F79,2))</f>
        <v/>
      </c>
      <c r="H79" s="22" t="n"/>
      <c r="I79" s="22" t="n"/>
      <c r="J79" s="21" t="n"/>
      <c r="K79" s="19">
        <f>IF(OR(E79="",F79=""),"",MIN(F79,IF(H79="",F79,H79),IF(I79="",IF(J79="Epäkurantti",0,F79),I79)))</f>
        <v/>
      </c>
      <c r="L79" s="20">
        <f>IF(K79="","",ROUND(E79*K79,2))</f>
        <v/>
      </c>
      <c r="M79" s="19">
        <f>IF(L79="","",G79-L79)</f>
        <v/>
      </c>
      <c r="N79" s="10" t="n"/>
    </row>
    <row r="80">
      <c r="A80" s="10" t="n"/>
      <c r="B80" s="10" t="n"/>
      <c r="C80" s="10" t="n"/>
      <c r="D80" s="21" t="n"/>
      <c r="E80" s="10" t="n"/>
      <c r="F80" s="22" t="n"/>
      <c r="G80" s="17">
        <f>IF(OR(E80="",F80=""),"",ROUND(E80*F80,2))</f>
        <v/>
      </c>
      <c r="H80" s="22" t="n"/>
      <c r="I80" s="22" t="n"/>
      <c r="J80" s="21" t="n"/>
      <c r="K80" s="17">
        <f>IF(OR(E80="",F80=""),"",MIN(F80,IF(H80="",F80,H80),IF(I80="",IF(J80="Epäkurantti",0,F80),I80)))</f>
        <v/>
      </c>
      <c r="L80" s="18">
        <f>IF(K80="","",ROUND(E80*K80,2))</f>
        <v/>
      </c>
      <c r="M80" s="17">
        <f>IF(L80="","",G80-L80)</f>
        <v/>
      </c>
      <c r="N80" s="10" t="n"/>
    </row>
    <row r="81">
      <c r="A81" s="10" t="n"/>
      <c r="B81" s="10" t="n"/>
      <c r="C81" s="10" t="n"/>
      <c r="D81" s="21" t="n"/>
      <c r="E81" s="10" t="n"/>
      <c r="F81" s="22" t="n"/>
      <c r="G81" s="19">
        <f>IF(OR(E81="",F81=""),"",ROUND(E81*F81,2))</f>
        <v/>
      </c>
      <c r="H81" s="22" t="n"/>
      <c r="I81" s="22" t="n"/>
      <c r="J81" s="21" t="n"/>
      <c r="K81" s="19">
        <f>IF(OR(E81="",F81=""),"",MIN(F81,IF(H81="",F81,H81),IF(I81="",IF(J81="Epäkurantti",0,F81),I81)))</f>
        <v/>
      </c>
      <c r="L81" s="20">
        <f>IF(K81="","",ROUND(E81*K81,2))</f>
        <v/>
      </c>
      <c r="M81" s="19">
        <f>IF(L81="","",G81-L81)</f>
        <v/>
      </c>
      <c r="N81" s="10" t="n"/>
    </row>
    <row r="82">
      <c r="A82" s="10" t="n"/>
      <c r="B82" s="10" t="n"/>
      <c r="C82" s="10" t="n"/>
      <c r="D82" s="21" t="n"/>
      <c r="E82" s="10" t="n"/>
      <c r="F82" s="22" t="n"/>
      <c r="G82" s="17">
        <f>IF(OR(E82="",F82=""),"",ROUND(E82*F82,2))</f>
        <v/>
      </c>
      <c r="H82" s="22" t="n"/>
      <c r="I82" s="22" t="n"/>
      <c r="J82" s="21" t="n"/>
      <c r="K82" s="17">
        <f>IF(OR(E82="",F82=""),"",MIN(F82,IF(H82="",F82,H82),IF(I82="",IF(J82="Epäkurantti",0,F82),I82)))</f>
        <v/>
      </c>
      <c r="L82" s="18">
        <f>IF(K82="","",ROUND(E82*K82,2))</f>
        <v/>
      </c>
      <c r="M82" s="17">
        <f>IF(L82="","",G82-L82)</f>
        <v/>
      </c>
      <c r="N82" s="10" t="n"/>
    </row>
    <row r="83">
      <c r="A83" s="10" t="n"/>
      <c r="B83" s="10" t="n"/>
      <c r="C83" s="10" t="n"/>
      <c r="D83" s="21" t="n"/>
      <c r="E83" s="10" t="n"/>
      <c r="F83" s="22" t="n"/>
      <c r="G83" s="19">
        <f>IF(OR(E83="",F83=""),"",ROUND(E83*F83,2))</f>
        <v/>
      </c>
      <c r="H83" s="22" t="n"/>
      <c r="I83" s="22" t="n"/>
      <c r="J83" s="21" t="n"/>
      <c r="K83" s="19">
        <f>IF(OR(E83="",F83=""),"",MIN(F83,IF(H83="",F83,H83),IF(I83="",IF(J83="Epäkurantti",0,F83),I83)))</f>
        <v/>
      </c>
      <c r="L83" s="20">
        <f>IF(K83="","",ROUND(E83*K83,2))</f>
        <v/>
      </c>
      <c r="M83" s="19">
        <f>IF(L83="","",G83-L83)</f>
        <v/>
      </c>
      <c r="N83" s="10" t="n"/>
    </row>
    <row r="84">
      <c r="A84" s="10" t="n"/>
      <c r="B84" s="10" t="n"/>
      <c r="C84" s="10" t="n"/>
      <c r="D84" s="21" t="n"/>
      <c r="E84" s="10" t="n"/>
      <c r="F84" s="22" t="n"/>
      <c r="G84" s="17">
        <f>IF(OR(E84="",F84=""),"",ROUND(E84*F84,2))</f>
        <v/>
      </c>
      <c r="H84" s="22" t="n"/>
      <c r="I84" s="22" t="n"/>
      <c r="J84" s="21" t="n"/>
      <c r="K84" s="17">
        <f>IF(OR(E84="",F84=""),"",MIN(F84,IF(H84="",F84,H84),IF(I84="",IF(J84="Epäkurantti",0,F84),I84)))</f>
        <v/>
      </c>
      <c r="L84" s="18">
        <f>IF(K84="","",ROUND(E84*K84,2))</f>
        <v/>
      </c>
      <c r="M84" s="17">
        <f>IF(L84="","",G84-L84)</f>
        <v/>
      </c>
      <c r="N84" s="10" t="n"/>
    </row>
    <row r="85">
      <c r="A85" s="10" t="n"/>
      <c r="B85" s="10" t="n"/>
      <c r="C85" s="10" t="n"/>
      <c r="D85" s="21" t="n"/>
      <c r="E85" s="10" t="n"/>
      <c r="F85" s="22" t="n"/>
      <c r="G85" s="19">
        <f>IF(OR(E85="",F85=""),"",ROUND(E85*F85,2))</f>
        <v/>
      </c>
      <c r="H85" s="22" t="n"/>
      <c r="I85" s="22" t="n"/>
      <c r="J85" s="21" t="n"/>
      <c r="K85" s="19">
        <f>IF(OR(E85="",F85=""),"",MIN(F85,IF(H85="",F85,H85),IF(I85="",IF(J85="Epäkurantti",0,F85),I85)))</f>
        <v/>
      </c>
      <c r="L85" s="20">
        <f>IF(K85="","",ROUND(E85*K85,2))</f>
        <v/>
      </c>
      <c r="M85" s="19">
        <f>IF(L85="","",G85-L85)</f>
        <v/>
      </c>
      <c r="N85" s="10" t="n"/>
    </row>
    <row r="86">
      <c r="A86" s="10" t="n"/>
      <c r="B86" s="10" t="n"/>
      <c r="C86" s="10" t="n"/>
      <c r="D86" s="21" t="n"/>
      <c r="E86" s="10" t="n"/>
      <c r="F86" s="22" t="n"/>
      <c r="G86" s="17">
        <f>IF(OR(E86="",F86=""),"",ROUND(E86*F86,2))</f>
        <v/>
      </c>
      <c r="H86" s="22" t="n"/>
      <c r="I86" s="22" t="n"/>
      <c r="J86" s="21" t="n"/>
      <c r="K86" s="17">
        <f>IF(OR(E86="",F86=""),"",MIN(F86,IF(H86="",F86,H86),IF(I86="",IF(J86="Epäkurantti",0,F86),I86)))</f>
        <v/>
      </c>
      <c r="L86" s="18">
        <f>IF(K86="","",ROUND(E86*K86,2))</f>
        <v/>
      </c>
      <c r="M86" s="17">
        <f>IF(L86="","",G86-L86)</f>
        <v/>
      </c>
      <c r="N86" s="10" t="n"/>
    </row>
    <row r="87">
      <c r="A87" s="10" t="n"/>
      <c r="B87" s="10" t="n"/>
      <c r="C87" s="10" t="n"/>
      <c r="D87" s="21" t="n"/>
      <c r="E87" s="10" t="n"/>
      <c r="F87" s="22" t="n"/>
      <c r="G87" s="19">
        <f>IF(OR(E87="",F87=""),"",ROUND(E87*F87,2))</f>
        <v/>
      </c>
      <c r="H87" s="22" t="n"/>
      <c r="I87" s="22" t="n"/>
      <c r="J87" s="21" t="n"/>
      <c r="K87" s="19">
        <f>IF(OR(E87="",F87=""),"",MIN(F87,IF(H87="",F87,H87),IF(I87="",IF(J87="Epäkurantti",0,F87),I87)))</f>
        <v/>
      </c>
      <c r="L87" s="20">
        <f>IF(K87="","",ROUND(E87*K87,2))</f>
        <v/>
      </c>
      <c r="M87" s="19">
        <f>IF(L87="","",G87-L87)</f>
        <v/>
      </c>
      <c r="N87" s="10" t="n"/>
    </row>
    <row r="88">
      <c r="A88" s="10" t="n"/>
      <c r="B88" s="10" t="n"/>
      <c r="C88" s="10" t="n"/>
      <c r="D88" s="21" t="n"/>
      <c r="E88" s="10" t="n"/>
      <c r="F88" s="22" t="n"/>
      <c r="G88" s="17">
        <f>IF(OR(E88="",F88=""),"",ROUND(E88*F88,2))</f>
        <v/>
      </c>
      <c r="H88" s="22" t="n"/>
      <c r="I88" s="22" t="n"/>
      <c r="J88" s="21" t="n"/>
      <c r="K88" s="17">
        <f>IF(OR(E88="",F88=""),"",MIN(F88,IF(H88="",F88,H88),IF(I88="",IF(J88="Epäkurantti",0,F88),I88)))</f>
        <v/>
      </c>
      <c r="L88" s="18">
        <f>IF(K88="","",ROUND(E88*K88,2))</f>
        <v/>
      </c>
      <c r="M88" s="17">
        <f>IF(L88="","",G88-L88)</f>
        <v/>
      </c>
      <c r="N88" s="10" t="n"/>
    </row>
    <row r="89">
      <c r="A89" s="10" t="n"/>
      <c r="B89" s="10" t="n"/>
      <c r="C89" s="10" t="n"/>
      <c r="D89" s="21" t="n"/>
      <c r="E89" s="10" t="n"/>
      <c r="F89" s="22" t="n"/>
      <c r="G89" s="19">
        <f>IF(OR(E89="",F89=""),"",ROUND(E89*F89,2))</f>
        <v/>
      </c>
      <c r="H89" s="22" t="n"/>
      <c r="I89" s="22" t="n"/>
      <c r="J89" s="21" t="n"/>
      <c r="K89" s="19">
        <f>IF(OR(E89="",F89=""),"",MIN(F89,IF(H89="",F89,H89),IF(I89="",IF(J89="Epäkurantti",0,F89),I89)))</f>
        <v/>
      </c>
      <c r="L89" s="20">
        <f>IF(K89="","",ROUND(E89*K89,2))</f>
        <v/>
      </c>
      <c r="M89" s="19">
        <f>IF(L89="","",G89-L89)</f>
        <v/>
      </c>
      <c r="N89" s="10" t="n"/>
    </row>
    <row r="90">
      <c r="A90" s="10" t="n"/>
      <c r="B90" s="10" t="n"/>
      <c r="C90" s="10" t="n"/>
      <c r="D90" s="21" t="n"/>
      <c r="E90" s="10" t="n"/>
      <c r="F90" s="22" t="n"/>
      <c r="G90" s="17">
        <f>IF(OR(E90="",F90=""),"",ROUND(E90*F90,2))</f>
        <v/>
      </c>
      <c r="H90" s="22" t="n"/>
      <c r="I90" s="22" t="n"/>
      <c r="J90" s="21" t="n"/>
      <c r="K90" s="17">
        <f>IF(OR(E90="",F90=""),"",MIN(F90,IF(H90="",F90,H90),IF(I90="",IF(J90="Epäkurantti",0,F90),I90)))</f>
        <v/>
      </c>
      <c r="L90" s="18">
        <f>IF(K90="","",ROUND(E90*K90,2))</f>
        <v/>
      </c>
      <c r="M90" s="17">
        <f>IF(L90="","",G90-L90)</f>
        <v/>
      </c>
      <c r="N90" s="10" t="n"/>
    </row>
    <row r="91">
      <c r="A91" s="10" t="n"/>
      <c r="B91" s="10" t="n"/>
      <c r="C91" s="10" t="n"/>
      <c r="D91" s="21" t="n"/>
      <c r="E91" s="10" t="n"/>
      <c r="F91" s="22" t="n"/>
      <c r="G91" s="19">
        <f>IF(OR(E91="",F91=""),"",ROUND(E91*F91,2))</f>
        <v/>
      </c>
      <c r="H91" s="22" t="n"/>
      <c r="I91" s="22" t="n"/>
      <c r="J91" s="21" t="n"/>
      <c r="K91" s="19">
        <f>IF(OR(E91="",F91=""),"",MIN(F91,IF(H91="",F91,H91),IF(I91="",IF(J91="Epäkurantti",0,F91),I91)))</f>
        <v/>
      </c>
      <c r="L91" s="20">
        <f>IF(K91="","",ROUND(E91*K91,2))</f>
        <v/>
      </c>
      <c r="M91" s="19">
        <f>IF(L91="","",G91-L91)</f>
        <v/>
      </c>
      <c r="N91" s="10" t="n"/>
    </row>
    <row r="92">
      <c r="A92" s="10" t="n"/>
      <c r="B92" s="10" t="n"/>
      <c r="C92" s="10" t="n"/>
      <c r="D92" s="21" t="n"/>
      <c r="E92" s="10" t="n"/>
      <c r="F92" s="22" t="n"/>
      <c r="G92" s="17">
        <f>IF(OR(E92="",F92=""),"",ROUND(E92*F92,2))</f>
        <v/>
      </c>
      <c r="H92" s="22" t="n"/>
      <c r="I92" s="22" t="n"/>
      <c r="J92" s="21" t="n"/>
      <c r="K92" s="17">
        <f>IF(OR(E92="",F92=""),"",MIN(F92,IF(H92="",F92,H92),IF(I92="",IF(J92="Epäkurantti",0,F92),I92)))</f>
        <v/>
      </c>
      <c r="L92" s="18">
        <f>IF(K92="","",ROUND(E92*K92,2))</f>
        <v/>
      </c>
      <c r="M92" s="17">
        <f>IF(L92="","",G92-L92)</f>
        <v/>
      </c>
      <c r="N92" s="10" t="n"/>
    </row>
    <row r="93">
      <c r="A93" s="10" t="n"/>
      <c r="B93" s="10" t="n"/>
      <c r="C93" s="10" t="n"/>
      <c r="D93" s="21" t="n"/>
      <c r="E93" s="10" t="n"/>
      <c r="F93" s="22" t="n"/>
      <c r="G93" s="19">
        <f>IF(OR(E93="",F93=""),"",ROUND(E93*F93,2))</f>
        <v/>
      </c>
      <c r="H93" s="22" t="n"/>
      <c r="I93" s="22" t="n"/>
      <c r="J93" s="21" t="n"/>
      <c r="K93" s="19">
        <f>IF(OR(E93="",F93=""),"",MIN(F93,IF(H93="",F93,H93),IF(I93="",IF(J93="Epäkurantti",0,F93),I93)))</f>
        <v/>
      </c>
      <c r="L93" s="20">
        <f>IF(K93="","",ROUND(E93*K93,2))</f>
        <v/>
      </c>
      <c r="M93" s="19">
        <f>IF(L93="","",G93-L93)</f>
        <v/>
      </c>
      <c r="N93" s="10" t="n"/>
    </row>
    <row r="94">
      <c r="A94" s="10" t="n"/>
      <c r="B94" s="10" t="n"/>
      <c r="C94" s="10" t="n"/>
      <c r="D94" s="21" t="n"/>
      <c r="E94" s="10" t="n"/>
      <c r="F94" s="22" t="n"/>
      <c r="G94" s="17">
        <f>IF(OR(E94="",F94=""),"",ROUND(E94*F94,2))</f>
        <v/>
      </c>
      <c r="H94" s="22" t="n"/>
      <c r="I94" s="22" t="n"/>
      <c r="J94" s="21" t="n"/>
      <c r="K94" s="17">
        <f>IF(OR(E94="",F94=""),"",MIN(F94,IF(H94="",F94,H94),IF(I94="",IF(J94="Epäkurantti",0,F94),I94)))</f>
        <v/>
      </c>
      <c r="L94" s="18">
        <f>IF(K94="","",ROUND(E94*K94,2))</f>
        <v/>
      </c>
      <c r="M94" s="17">
        <f>IF(L94="","",G94-L94)</f>
        <v/>
      </c>
      <c r="N94" s="10" t="n"/>
    </row>
    <row r="95">
      <c r="A95" s="10" t="n"/>
      <c r="B95" s="10" t="n"/>
      <c r="C95" s="10" t="n"/>
      <c r="D95" s="21" t="n"/>
      <c r="E95" s="10" t="n"/>
      <c r="F95" s="22" t="n"/>
      <c r="G95" s="19">
        <f>IF(OR(E95="",F95=""),"",ROUND(E95*F95,2))</f>
        <v/>
      </c>
      <c r="H95" s="22" t="n"/>
      <c r="I95" s="22" t="n"/>
      <c r="J95" s="21" t="n"/>
      <c r="K95" s="19">
        <f>IF(OR(E95="",F95=""),"",MIN(F95,IF(H95="",F95,H95),IF(I95="",IF(J95="Epäkurantti",0,F95),I95)))</f>
        <v/>
      </c>
      <c r="L95" s="20">
        <f>IF(K95="","",ROUND(E95*K95,2))</f>
        <v/>
      </c>
      <c r="M95" s="19">
        <f>IF(L95="","",G95-L95)</f>
        <v/>
      </c>
      <c r="N95" s="10" t="n"/>
    </row>
    <row r="96">
      <c r="A96" s="10" t="n"/>
      <c r="B96" s="10" t="n"/>
      <c r="C96" s="10" t="n"/>
      <c r="D96" s="21" t="n"/>
      <c r="E96" s="10" t="n"/>
      <c r="F96" s="22" t="n"/>
      <c r="G96" s="17">
        <f>IF(OR(E96="",F96=""),"",ROUND(E96*F96,2))</f>
        <v/>
      </c>
      <c r="H96" s="22" t="n"/>
      <c r="I96" s="22" t="n"/>
      <c r="J96" s="21" t="n"/>
      <c r="K96" s="17">
        <f>IF(OR(E96="",F96=""),"",MIN(F96,IF(H96="",F96,H96),IF(I96="",IF(J96="Epäkurantti",0,F96),I96)))</f>
        <v/>
      </c>
      <c r="L96" s="18">
        <f>IF(K96="","",ROUND(E96*K96,2))</f>
        <v/>
      </c>
      <c r="M96" s="17">
        <f>IF(L96="","",G96-L96)</f>
        <v/>
      </c>
      <c r="N96" s="10" t="n"/>
    </row>
    <row r="97">
      <c r="A97" s="10" t="n"/>
      <c r="B97" s="10" t="n"/>
      <c r="C97" s="10" t="n"/>
      <c r="D97" s="21" t="n"/>
      <c r="E97" s="10" t="n"/>
      <c r="F97" s="22" t="n"/>
      <c r="G97" s="19">
        <f>IF(OR(E97="",F97=""),"",ROUND(E97*F97,2))</f>
        <v/>
      </c>
      <c r="H97" s="22" t="n"/>
      <c r="I97" s="22" t="n"/>
      <c r="J97" s="21" t="n"/>
      <c r="K97" s="19">
        <f>IF(OR(E97="",F97=""),"",MIN(F97,IF(H97="",F97,H97),IF(I97="",IF(J97="Epäkurantti",0,F97),I97)))</f>
        <v/>
      </c>
      <c r="L97" s="20">
        <f>IF(K97="","",ROUND(E97*K97,2))</f>
        <v/>
      </c>
      <c r="M97" s="19">
        <f>IF(L97="","",G97-L97)</f>
        <v/>
      </c>
      <c r="N97" s="10" t="n"/>
    </row>
    <row r="98">
      <c r="A98" s="10" t="n"/>
      <c r="B98" s="10" t="n"/>
      <c r="C98" s="10" t="n"/>
      <c r="D98" s="21" t="n"/>
      <c r="E98" s="10" t="n"/>
      <c r="F98" s="22" t="n"/>
      <c r="G98" s="17">
        <f>IF(OR(E98="",F98=""),"",ROUND(E98*F98,2))</f>
        <v/>
      </c>
      <c r="H98" s="22" t="n"/>
      <c r="I98" s="22" t="n"/>
      <c r="J98" s="21" t="n"/>
      <c r="K98" s="17">
        <f>IF(OR(E98="",F98=""),"",MIN(F98,IF(H98="",F98,H98),IF(I98="",IF(J98="Epäkurantti",0,F98),I98)))</f>
        <v/>
      </c>
      <c r="L98" s="18">
        <f>IF(K98="","",ROUND(E98*K98,2))</f>
        <v/>
      </c>
      <c r="M98" s="17">
        <f>IF(L98="","",G98-L98)</f>
        <v/>
      </c>
      <c r="N98" s="10" t="n"/>
    </row>
    <row r="99">
      <c r="A99" s="10" t="n"/>
      <c r="B99" s="10" t="n"/>
      <c r="C99" s="10" t="n"/>
      <c r="D99" s="21" t="n"/>
      <c r="E99" s="10" t="n"/>
      <c r="F99" s="22" t="n"/>
      <c r="G99" s="19">
        <f>IF(OR(E99="",F99=""),"",ROUND(E99*F99,2))</f>
        <v/>
      </c>
      <c r="H99" s="22" t="n"/>
      <c r="I99" s="22" t="n"/>
      <c r="J99" s="21" t="n"/>
      <c r="K99" s="19">
        <f>IF(OR(E99="",F99=""),"",MIN(F99,IF(H99="",F99,H99),IF(I99="",IF(J99="Epäkurantti",0,F99),I99)))</f>
        <v/>
      </c>
      <c r="L99" s="20">
        <f>IF(K99="","",ROUND(E99*K99,2))</f>
        <v/>
      </c>
      <c r="M99" s="19">
        <f>IF(L99="","",G99-L99)</f>
        <v/>
      </c>
      <c r="N99" s="10" t="n"/>
    </row>
    <row r="100">
      <c r="A100" s="10" t="n"/>
      <c r="B100" s="10" t="n"/>
      <c r="C100" s="10" t="n"/>
      <c r="D100" s="21" t="n"/>
      <c r="E100" s="10" t="n"/>
      <c r="F100" s="22" t="n"/>
      <c r="G100" s="17">
        <f>IF(OR(E100="",F100=""),"",ROUND(E100*F100,2))</f>
        <v/>
      </c>
      <c r="H100" s="22" t="n"/>
      <c r="I100" s="22" t="n"/>
      <c r="J100" s="21" t="n"/>
      <c r="K100" s="17">
        <f>IF(OR(E100="",F100=""),"",MIN(F100,IF(H100="",F100,H100),IF(I100="",IF(J100="Epäkurantti",0,F100),I100)))</f>
        <v/>
      </c>
      <c r="L100" s="18">
        <f>IF(K100="","",ROUND(E100*K100,2))</f>
        <v/>
      </c>
      <c r="M100" s="17">
        <f>IF(L100="","",G100-L100)</f>
        <v/>
      </c>
      <c r="N100" s="10" t="n"/>
    </row>
    <row r="101">
      <c r="A101" s="10" t="n"/>
      <c r="B101" s="10" t="n"/>
      <c r="C101" s="10" t="n"/>
      <c r="D101" s="21" t="n"/>
      <c r="E101" s="10" t="n"/>
      <c r="F101" s="22" t="n"/>
      <c r="G101" s="19">
        <f>IF(OR(E101="",F101=""),"",ROUND(E101*F101,2))</f>
        <v/>
      </c>
      <c r="H101" s="22" t="n"/>
      <c r="I101" s="22" t="n"/>
      <c r="J101" s="21" t="n"/>
      <c r="K101" s="19">
        <f>IF(OR(E101="",F101=""),"",MIN(F101,IF(H101="",F101,H101),IF(I101="",IF(J101="Epäkurantti",0,F101),I101)))</f>
        <v/>
      </c>
      <c r="L101" s="20">
        <f>IF(K101="","",ROUND(E101*K101,2))</f>
        <v/>
      </c>
      <c r="M101" s="19">
        <f>IF(L101="","",G101-L101)</f>
        <v/>
      </c>
      <c r="N101" s="10" t="n"/>
    </row>
    <row r="102">
      <c r="A102" s="10" t="n"/>
      <c r="B102" s="10" t="n"/>
      <c r="C102" s="10" t="n"/>
      <c r="D102" s="21" t="n"/>
      <c r="E102" s="10" t="n"/>
      <c r="F102" s="22" t="n"/>
      <c r="G102" s="17">
        <f>IF(OR(E102="",F102=""),"",ROUND(E102*F102,2))</f>
        <v/>
      </c>
      <c r="H102" s="22" t="n"/>
      <c r="I102" s="22" t="n"/>
      <c r="J102" s="21" t="n"/>
      <c r="K102" s="17">
        <f>IF(OR(E102="",F102=""),"",MIN(F102,IF(H102="",F102,H102),IF(I102="",IF(J102="Epäkurantti",0,F102),I102)))</f>
        <v/>
      </c>
      <c r="L102" s="18">
        <f>IF(K102="","",ROUND(E102*K102,2))</f>
        <v/>
      </c>
      <c r="M102" s="17">
        <f>IF(L102="","",G102-L102)</f>
        <v/>
      </c>
      <c r="N102" s="10" t="n"/>
    </row>
    <row r="103">
      <c r="A103" s="10" t="n"/>
      <c r="B103" s="10" t="n"/>
      <c r="C103" s="10" t="n"/>
      <c r="D103" s="21" t="n"/>
      <c r="E103" s="10" t="n"/>
      <c r="F103" s="22" t="n"/>
      <c r="G103" s="19">
        <f>IF(OR(E103="",F103=""),"",ROUND(E103*F103,2))</f>
        <v/>
      </c>
      <c r="H103" s="22" t="n"/>
      <c r="I103" s="22" t="n"/>
      <c r="J103" s="21" t="n"/>
      <c r="K103" s="19">
        <f>IF(OR(E103="",F103=""),"",MIN(F103,IF(H103="",F103,H103),IF(I103="",IF(J103="Epäkurantti",0,F103),I103)))</f>
        <v/>
      </c>
      <c r="L103" s="20">
        <f>IF(K103="","",ROUND(E103*K103,2))</f>
        <v/>
      </c>
      <c r="M103" s="19">
        <f>IF(L103="","",G103-L103)</f>
        <v/>
      </c>
      <c r="N103" s="10" t="n"/>
    </row>
    <row r="104">
      <c r="A104" s="10" t="n"/>
      <c r="B104" s="10" t="n"/>
      <c r="C104" s="10" t="n"/>
      <c r="D104" s="21" t="n"/>
      <c r="E104" s="10" t="n"/>
      <c r="F104" s="22" t="n"/>
      <c r="G104" s="17">
        <f>IF(OR(E104="",F104=""),"",ROUND(E104*F104,2))</f>
        <v/>
      </c>
      <c r="H104" s="22" t="n"/>
      <c r="I104" s="22" t="n"/>
      <c r="J104" s="21" t="n"/>
      <c r="K104" s="17">
        <f>IF(OR(E104="",F104=""),"",MIN(F104,IF(H104="",F104,H104),IF(I104="",IF(J104="Epäkurantti",0,F104),I104)))</f>
        <v/>
      </c>
      <c r="L104" s="18">
        <f>IF(K104="","",ROUND(E104*K104,2))</f>
        <v/>
      </c>
      <c r="M104" s="17">
        <f>IF(L104="","",G104-L104)</f>
        <v/>
      </c>
      <c r="N104" s="10" t="n"/>
    </row>
    <row r="105">
      <c r="A105" s="10" t="n"/>
      <c r="B105" s="10" t="n"/>
      <c r="C105" s="10" t="n"/>
      <c r="D105" s="21" t="n"/>
      <c r="E105" s="10" t="n"/>
      <c r="F105" s="22" t="n"/>
      <c r="G105" s="19">
        <f>IF(OR(E105="",F105=""),"",ROUND(E105*F105,2))</f>
        <v/>
      </c>
      <c r="H105" s="22" t="n"/>
      <c r="I105" s="22" t="n"/>
      <c r="J105" s="21" t="n"/>
      <c r="K105" s="19">
        <f>IF(OR(E105="",F105=""),"",MIN(F105,IF(H105="",F105,H105),IF(I105="",IF(J105="Epäkurantti",0,F105),I105)))</f>
        <v/>
      </c>
      <c r="L105" s="20">
        <f>IF(K105="","",ROUND(E105*K105,2))</f>
        <v/>
      </c>
      <c r="M105" s="19">
        <f>IF(L105="","",G105-L105)</f>
        <v/>
      </c>
      <c r="N105" s="10" t="n"/>
    </row>
    <row r="106">
      <c r="A106" s="10" t="n"/>
      <c r="B106" s="10" t="n"/>
      <c r="C106" s="10" t="n"/>
      <c r="D106" s="21" t="n"/>
      <c r="E106" s="10" t="n"/>
      <c r="F106" s="22" t="n"/>
      <c r="G106" s="17">
        <f>IF(OR(E106="",F106=""),"",ROUND(E106*F106,2))</f>
        <v/>
      </c>
      <c r="H106" s="22" t="n"/>
      <c r="I106" s="22" t="n"/>
      <c r="J106" s="21" t="n"/>
      <c r="K106" s="17">
        <f>IF(OR(E106="",F106=""),"",MIN(F106,IF(H106="",F106,H106),IF(I106="",IF(J106="Epäkurantti",0,F106),I106)))</f>
        <v/>
      </c>
      <c r="L106" s="18">
        <f>IF(K106="","",ROUND(E106*K106,2))</f>
        <v/>
      </c>
      <c r="M106" s="17">
        <f>IF(L106="","",G106-L106)</f>
        <v/>
      </c>
      <c r="N106" s="10" t="n"/>
    </row>
    <row r="107">
      <c r="A107" s="10" t="n"/>
      <c r="B107" s="10" t="n"/>
      <c r="C107" s="10" t="n"/>
      <c r="D107" s="21" t="n"/>
      <c r="E107" s="10" t="n"/>
      <c r="F107" s="22" t="n"/>
      <c r="G107" s="19">
        <f>IF(OR(E107="",F107=""),"",ROUND(E107*F107,2))</f>
        <v/>
      </c>
      <c r="H107" s="22" t="n"/>
      <c r="I107" s="22" t="n"/>
      <c r="J107" s="21" t="n"/>
      <c r="K107" s="19">
        <f>IF(OR(E107="",F107=""),"",MIN(F107,IF(H107="",F107,H107),IF(I107="",IF(J107="Epäkurantti",0,F107),I107)))</f>
        <v/>
      </c>
      <c r="L107" s="20">
        <f>IF(K107="","",ROUND(E107*K107,2))</f>
        <v/>
      </c>
      <c r="M107" s="19">
        <f>IF(L107="","",G107-L107)</f>
        <v/>
      </c>
      <c r="N107" s="10" t="n"/>
    </row>
    <row r="108">
      <c r="A108" s="10" t="n"/>
      <c r="B108" s="10" t="n"/>
      <c r="C108" s="10" t="n"/>
      <c r="D108" s="21" t="n"/>
      <c r="E108" s="10" t="n"/>
      <c r="F108" s="22" t="n"/>
      <c r="G108" s="17">
        <f>IF(OR(E108="",F108=""),"",ROUND(E108*F108,2))</f>
        <v/>
      </c>
      <c r="H108" s="22" t="n"/>
      <c r="I108" s="22" t="n"/>
      <c r="J108" s="21" t="n"/>
      <c r="K108" s="17">
        <f>IF(OR(E108="",F108=""),"",MIN(F108,IF(H108="",F108,H108),IF(I108="",IF(J108="Epäkurantti",0,F108),I108)))</f>
        <v/>
      </c>
      <c r="L108" s="18">
        <f>IF(K108="","",ROUND(E108*K108,2))</f>
        <v/>
      </c>
      <c r="M108" s="17">
        <f>IF(L108="","",G108-L108)</f>
        <v/>
      </c>
      <c r="N108" s="10" t="n"/>
    </row>
    <row r="109">
      <c r="A109" s="10" t="n"/>
      <c r="B109" s="10" t="n"/>
      <c r="C109" s="10" t="n"/>
      <c r="D109" s="21" t="n"/>
      <c r="E109" s="10" t="n"/>
      <c r="F109" s="22" t="n"/>
      <c r="G109" s="19">
        <f>IF(OR(E109="",F109=""),"",ROUND(E109*F109,2))</f>
        <v/>
      </c>
      <c r="H109" s="22" t="n"/>
      <c r="I109" s="22" t="n"/>
      <c r="J109" s="21" t="n"/>
      <c r="K109" s="19">
        <f>IF(OR(E109="",F109=""),"",MIN(F109,IF(H109="",F109,H109),IF(I109="",IF(J109="Epäkurantti",0,F109),I109)))</f>
        <v/>
      </c>
      <c r="L109" s="20">
        <f>IF(K109="","",ROUND(E109*K109,2))</f>
        <v/>
      </c>
      <c r="M109" s="19">
        <f>IF(L109="","",G109-L109)</f>
        <v/>
      </c>
      <c r="N109" s="10" t="n"/>
    </row>
    <row r="110">
      <c r="A110" s="10" t="n"/>
      <c r="B110" s="10" t="n"/>
      <c r="C110" s="10" t="n"/>
      <c r="D110" s="21" t="n"/>
      <c r="E110" s="10" t="n"/>
      <c r="F110" s="22" t="n"/>
      <c r="G110" s="17">
        <f>IF(OR(E110="",F110=""),"",ROUND(E110*F110,2))</f>
        <v/>
      </c>
      <c r="H110" s="22" t="n"/>
      <c r="I110" s="22" t="n"/>
      <c r="J110" s="21" t="n"/>
      <c r="K110" s="17">
        <f>IF(OR(E110="",F110=""),"",MIN(F110,IF(H110="",F110,H110),IF(I110="",IF(J110="Epäkurantti",0,F110),I110)))</f>
        <v/>
      </c>
      <c r="L110" s="18">
        <f>IF(K110="","",ROUND(E110*K110,2))</f>
        <v/>
      </c>
      <c r="M110" s="17">
        <f>IF(L110="","",G110-L110)</f>
        <v/>
      </c>
      <c r="N110" s="10" t="n"/>
    </row>
    <row r="111">
      <c r="A111" s="10" t="n"/>
      <c r="B111" s="10" t="n"/>
      <c r="C111" s="10" t="n"/>
      <c r="D111" s="21" t="n"/>
      <c r="E111" s="10" t="n"/>
      <c r="F111" s="22" t="n"/>
      <c r="G111" s="19">
        <f>IF(OR(E111="",F111=""),"",ROUND(E111*F111,2))</f>
        <v/>
      </c>
      <c r="H111" s="22" t="n"/>
      <c r="I111" s="22" t="n"/>
      <c r="J111" s="21" t="n"/>
      <c r="K111" s="19">
        <f>IF(OR(E111="",F111=""),"",MIN(F111,IF(H111="",F111,H111),IF(I111="",IF(J111="Epäkurantti",0,F111),I111)))</f>
        <v/>
      </c>
      <c r="L111" s="20">
        <f>IF(K111="","",ROUND(E111*K111,2))</f>
        <v/>
      </c>
      <c r="M111" s="19">
        <f>IF(L111="","",G111-L111)</f>
        <v/>
      </c>
      <c r="N111" s="10" t="n"/>
    </row>
    <row r="112">
      <c r="A112" s="10" t="n"/>
      <c r="B112" s="10" t="n"/>
      <c r="C112" s="10" t="n"/>
      <c r="D112" s="21" t="n"/>
      <c r="E112" s="10" t="n"/>
      <c r="F112" s="22" t="n"/>
      <c r="G112" s="17">
        <f>IF(OR(E112="",F112=""),"",ROUND(E112*F112,2))</f>
        <v/>
      </c>
      <c r="H112" s="22" t="n"/>
      <c r="I112" s="22" t="n"/>
      <c r="J112" s="21" t="n"/>
      <c r="K112" s="17">
        <f>IF(OR(E112="",F112=""),"",MIN(F112,IF(H112="",F112,H112),IF(I112="",IF(J112="Epäkurantti",0,F112),I112)))</f>
        <v/>
      </c>
      <c r="L112" s="18">
        <f>IF(K112="","",ROUND(E112*K112,2))</f>
        <v/>
      </c>
      <c r="M112" s="17">
        <f>IF(L112="","",G112-L112)</f>
        <v/>
      </c>
      <c r="N112" s="10" t="n"/>
    </row>
    <row r="113">
      <c r="A113" s="10" t="n"/>
      <c r="B113" s="10" t="n"/>
      <c r="C113" s="10" t="n"/>
      <c r="D113" s="21" t="n"/>
      <c r="E113" s="10" t="n"/>
      <c r="F113" s="22" t="n"/>
      <c r="G113" s="19">
        <f>IF(OR(E113="",F113=""),"",ROUND(E113*F113,2))</f>
        <v/>
      </c>
      <c r="H113" s="22" t="n"/>
      <c r="I113" s="22" t="n"/>
      <c r="J113" s="21" t="n"/>
      <c r="K113" s="19">
        <f>IF(OR(E113="",F113=""),"",MIN(F113,IF(H113="",F113,H113),IF(I113="",IF(J113="Epäkurantti",0,F113),I113)))</f>
        <v/>
      </c>
      <c r="L113" s="20">
        <f>IF(K113="","",ROUND(E113*K113,2))</f>
        <v/>
      </c>
      <c r="M113" s="19">
        <f>IF(L113="","",G113-L113)</f>
        <v/>
      </c>
      <c r="N113" s="10" t="n"/>
    </row>
    <row r="114">
      <c r="A114" s="10" t="n"/>
      <c r="B114" s="10" t="n"/>
      <c r="C114" s="10" t="n"/>
      <c r="D114" s="21" t="n"/>
      <c r="E114" s="10" t="n"/>
      <c r="F114" s="22" t="n"/>
      <c r="G114" s="17">
        <f>IF(OR(E114="",F114=""),"",ROUND(E114*F114,2))</f>
        <v/>
      </c>
      <c r="H114" s="22" t="n"/>
      <c r="I114" s="22" t="n"/>
      <c r="J114" s="21" t="n"/>
      <c r="K114" s="17">
        <f>IF(OR(E114="",F114=""),"",MIN(F114,IF(H114="",F114,H114),IF(I114="",IF(J114="Epäkurantti",0,F114),I114)))</f>
        <v/>
      </c>
      <c r="L114" s="18">
        <f>IF(K114="","",ROUND(E114*K114,2))</f>
        <v/>
      </c>
      <c r="M114" s="17">
        <f>IF(L114="","",G114-L114)</f>
        <v/>
      </c>
      <c r="N114" s="10" t="n"/>
    </row>
    <row r="115">
      <c r="A115" s="10" t="n"/>
      <c r="B115" s="10" t="n"/>
      <c r="C115" s="10" t="n"/>
      <c r="D115" s="21" t="n"/>
      <c r="E115" s="10" t="n"/>
      <c r="F115" s="22" t="n"/>
      <c r="G115" s="19">
        <f>IF(OR(E115="",F115=""),"",ROUND(E115*F115,2))</f>
        <v/>
      </c>
      <c r="H115" s="22" t="n"/>
      <c r="I115" s="22" t="n"/>
      <c r="J115" s="21" t="n"/>
      <c r="K115" s="19">
        <f>IF(OR(E115="",F115=""),"",MIN(F115,IF(H115="",F115,H115),IF(I115="",IF(J115="Epäkurantti",0,F115),I115)))</f>
        <v/>
      </c>
      <c r="L115" s="20">
        <f>IF(K115="","",ROUND(E115*K115,2))</f>
        <v/>
      </c>
      <c r="M115" s="19">
        <f>IF(L115="","",G115-L115)</f>
        <v/>
      </c>
      <c r="N115" s="10" t="n"/>
    </row>
    <row r="116">
      <c r="A116" s="10" t="n"/>
      <c r="B116" s="10" t="n"/>
      <c r="C116" s="10" t="n"/>
      <c r="D116" s="21" t="n"/>
      <c r="E116" s="10" t="n"/>
      <c r="F116" s="22" t="n"/>
      <c r="G116" s="17">
        <f>IF(OR(E116="",F116=""),"",ROUND(E116*F116,2))</f>
        <v/>
      </c>
      <c r="H116" s="22" t="n"/>
      <c r="I116" s="22" t="n"/>
      <c r="J116" s="21" t="n"/>
      <c r="K116" s="17">
        <f>IF(OR(E116="",F116=""),"",MIN(F116,IF(H116="",F116,H116),IF(I116="",IF(J116="Epäkurantti",0,F116),I116)))</f>
        <v/>
      </c>
      <c r="L116" s="18">
        <f>IF(K116="","",ROUND(E116*K116,2))</f>
        <v/>
      </c>
      <c r="M116" s="17">
        <f>IF(L116="","",G116-L116)</f>
        <v/>
      </c>
      <c r="N116" s="10" t="n"/>
    </row>
    <row r="117">
      <c r="A117" s="10" t="n"/>
      <c r="B117" s="10" t="n"/>
      <c r="C117" s="10" t="n"/>
      <c r="D117" s="21" t="n"/>
      <c r="E117" s="10" t="n"/>
      <c r="F117" s="22" t="n"/>
      <c r="G117" s="19">
        <f>IF(OR(E117="",F117=""),"",ROUND(E117*F117,2))</f>
        <v/>
      </c>
      <c r="H117" s="22" t="n"/>
      <c r="I117" s="22" t="n"/>
      <c r="J117" s="21" t="n"/>
      <c r="K117" s="19">
        <f>IF(OR(E117="",F117=""),"",MIN(F117,IF(H117="",F117,H117),IF(I117="",IF(J117="Epäkurantti",0,F117),I117)))</f>
        <v/>
      </c>
      <c r="L117" s="20">
        <f>IF(K117="","",ROUND(E117*K117,2))</f>
        <v/>
      </c>
      <c r="M117" s="19">
        <f>IF(L117="","",G117-L117)</f>
        <v/>
      </c>
      <c r="N117" s="10" t="n"/>
    </row>
    <row r="118">
      <c r="A118" s="10" t="n"/>
      <c r="B118" s="10" t="n"/>
      <c r="C118" s="10" t="n"/>
      <c r="D118" s="21" t="n"/>
      <c r="E118" s="10" t="n"/>
      <c r="F118" s="22" t="n"/>
      <c r="G118" s="17">
        <f>IF(OR(E118="",F118=""),"",ROUND(E118*F118,2))</f>
        <v/>
      </c>
      <c r="H118" s="22" t="n"/>
      <c r="I118" s="22" t="n"/>
      <c r="J118" s="21" t="n"/>
      <c r="K118" s="17">
        <f>IF(OR(E118="",F118=""),"",MIN(F118,IF(H118="",F118,H118),IF(I118="",IF(J118="Epäkurantti",0,F118),I118)))</f>
        <v/>
      </c>
      <c r="L118" s="18">
        <f>IF(K118="","",ROUND(E118*K118,2))</f>
        <v/>
      </c>
      <c r="M118" s="17">
        <f>IF(L118="","",G118-L118)</f>
        <v/>
      </c>
      <c r="N118" s="10" t="n"/>
    </row>
    <row r="119">
      <c r="A119" s="10" t="n"/>
      <c r="B119" s="10" t="n"/>
      <c r="C119" s="10" t="n"/>
      <c r="D119" s="21" t="n"/>
      <c r="E119" s="10" t="n"/>
      <c r="F119" s="22" t="n"/>
      <c r="G119" s="19">
        <f>IF(OR(E119="",F119=""),"",ROUND(E119*F119,2))</f>
        <v/>
      </c>
      <c r="H119" s="22" t="n"/>
      <c r="I119" s="22" t="n"/>
      <c r="J119" s="21" t="n"/>
      <c r="K119" s="19">
        <f>IF(OR(E119="",F119=""),"",MIN(F119,IF(H119="",F119,H119),IF(I119="",IF(J119="Epäkurantti",0,F119),I119)))</f>
        <v/>
      </c>
      <c r="L119" s="20">
        <f>IF(K119="","",ROUND(E119*K119,2))</f>
        <v/>
      </c>
      <c r="M119" s="19">
        <f>IF(L119="","",G119-L119)</f>
        <v/>
      </c>
      <c r="N119" s="10" t="n"/>
    </row>
    <row r="120">
      <c r="A120" s="10" t="n"/>
      <c r="B120" s="10" t="n"/>
      <c r="C120" s="10" t="n"/>
      <c r="D120" s="21" t="n"/>
      <c r="E120" s="10" t="n"/>
      <c r="F120" s="22" t="n"/>
      <c r="G120" s="17">
        <f>IF(OR(E120="",F120=""),"",ROUND(E120*F120,2))</f>
        <v/>
      </c>
      <c r="H120" s="22" t="n"/>
      <c r="I120" s="22" t="n"/>
      <c r="J120" s="21" t="n"/>
      <c r="K120" s="17">
        <f>IF(OR(E120="",F120=""),"",MIN(F120,IF(H120="",F120,H120),IF(I120="",IF(J120="Epäkurantti",0,F120),I120)))</f>
        <v/>
      </c>
      <c r="L120" s="18">
        <f>IF(K120="","",ROUND(E120*K120,2))</f>
        <v/>
      </c>
      <c r="M120" s="17">
        <f>IF(L120="","",G120-L120)</f>
        <v/>
      </c>
      <c r="N120" s="10" t="n"/>
    </row>
    <row r="121">
      <c r="A121" s="10" t="n"/>
      <c r="B121" s="10" t="n"/>
      <c r="C121" s="10" t="n"/>
      <c r="D121" s="21" t="n"/>
      <c r="E121" s="10" t="n"/>
      <c r="F121" s="22" t="n"/>
      <c r="G121" s="19">
        <f>IF(OR(E121="",F121=""),"",ROUND(E121*F121,2))</f>
        <v/>
      </c>
      <c r="H121" s="22" t="n"/>
      <c r="I121" s="22" t="n"/>
      <c r="J121" s="21" t="n"/>
      <c r="K121" s="19">
        <f>IF(OR(E121="",F121=""),"",MIN(F121,IF(H121="",F121,H121),IF(I121="",IF(J121="Epäkurantti",0,F121),I121)))</f>
        <v/>
      </c>
      <c r="L121" s="20">
        <f>IF(K121="","",ROUND(E121*K121,2))</f>
        <v/>
      </c>
      <c r="M121" s="19">
        <f>IF(L121="","",G121-L121)</f>
        <v/>
      </c>
      <c r="N121" s="10" t="n"/>
    </row>
    <row r="122">
      <c r="A122" s="10" t="n"/>
      <c r="B122" s="10" t="n"/>
      <c r="C122" s="10" t="n"/>
      <c r="D122" s="21" t="n"/>
      <c r="E122" s="10" t="n"/>
      <c r="F122" s="22" t="n"/>
      <c r="G122" s="17">
        <f>IF(OR(E122="",F122=""),"",ROUND(E122*F122,2))</f>
        <v/>
      </c>
      <c r="H122" s="22" t="n"/>
      <c r="I122" s="22" t="n"/>
      <c r="J122" s="21" t="n"/>
      <c r="K122" s="17">
        <f>IF(OR(E122="",F122=""),"",MIN(F122,IF(H122="",F122,H122),IF(I122="",IF(J122="Epäkurantti",0,F122),I122)))</f>
        <v/>
      </c>
      <c r="L122" s="18">
        <f>IF(K122="","",ROUND(E122*K122,2))</f>
        <v/>
      </c>
      <c r="M122" s="17">
        <f>IF(L122="","",G122-L122)</f>
        <v/>
      </c>
      <c r="N122" s="10" t="n"/>
    </row>
    <row r="123">
      <c r="A123" s="10" t="n"/>
      <c r="B123" s="10" t="n"/>
      <c r="C123" s="10" t="n"/>
      <c r="D123" s="21" t="n"/>
      <c r="E123" s="10" t="n"/>
      <c r="F123" s="22" t="n"/>
      <c r="G123" s="19">
        <f>IF(OR(E123="",F123=""),"",ROUND(E123*F123,2))</f>
        <v/>
      </c>
      <c r="H123" s="22" t="n"/>
      <c r="I123" s="22" t="n"/>
      <c r="J123" s="21" t="n"/>
      <c r="K123" s="19">
        <f>IF(OR(E123="",F123=""),"",MIN(F123,IF(H123="",F123,H123),IF(I123="",IF(J123="Epäkurantti",0,F123),I123)))</f>
        <v/>
      </c>
      <c r="L123" s="20">
        <f>IF(K123="","",ROUND(E123*K123,2))</f>
        <v/>
      </c>
      <c r="M123" s="19">
        <f>IF(L123="","",G123-L123)</f>
        <v/>
      </c>
      <c r="N123" s="10" t="n"/>
    </row>
    <row r="124">
      <c r="A124" s="10" t="n"/>
      <c r="B124" s="10" t="n"/>
      <c r="C124" s="10" t="n"/>
      <c r="D124" s="21" t="n"/>
      <c r="E124" s="10" t="n"/>
      <c r="F124" s="22" t="n"/>
      <c r="G124" s="17">
        <f>IF(OR(E124="",F124=""),"",ROUND(E124*F124,2))</f>
        <v/>
      </c>
      <c r="H124" s="22" t="n"/>
      <c r="I124" s="22" t="n"/>
      <c r="J124" s="21" t="n"/>
      <c r="K124" s="17">
        <f>IF(OR(E124="",F124=""),"",MIN(F124,IF(H124="",F124,H124),IF(I124="",IF(J124="Epäkurantti",0,F124),I124)))</f>
        <v/>
      </c>
      <c r="L124" s="18">
        <f>IF(K124="","",ROUND(E124*K124,2))</f>
        <v/>
      </c>
      <c r="M124" s="17">
        <f>IF(L124="","",G124-L124)</f>
        <v/>
      </c>
      <c r="N124" s="10" t="n"/>
    </row>
    <row r="125">
      <c r="A125" s="10" t="n"/>
      <c r="B125" s="10" t="n"/>
      <c r="C125" s="10" t="n"/>
      <c r="D125" s="21" t="n"/>
      <c r="E125" s="10" t="n"/>
      <c r="F125" s="22" t="n"/>
      <c r="G125" s="19">
        <f>IF(OR(E125="",F125=""),"",ROUND(E125*F125,2))</f>
        <v/>
      </c>
      <c r="H125" s="22" t="n"/>
      <c r="I125" s="22" t="n"/>
      <c r="J125" s="21" t="n"/>
      <c r="K125" s="19">
        <f>IF(OR(E125="",F125=""),"",MIN(F125,IF(H125="",F125,H125),IF(I125="",IF(J125="Epäkurantti",0,F125),I125)))</f>
        <v/>
      </c>
      <c r="L125" s="20">
        <f>IF(K125="","",ROUND(E125*K125,2))</f>
        <v/>
      </c>
      <c r="M125" s="19">
        <f>IF(L125="","",G125-L125)</f>
        <v/>
      </c>
      <c r="N125" s="10" t="n"/>
    </row>
    <row r="126">
      <c r="A126" s="10" t="n"/>
      <c r="B126" s="10" t="n"/>
      <c r="C126" s="10" t="n"/>
      <c r="D126" s="21" t="n"/>
      <c r="E126" s="10" t="n"/>
      <c r="F126" s="22" t="n"/>
      <c r="G126" s="17">
        <f>IF(OR(E126="",F126=""),"",ROUND(E126*F126,2))</f>
        <v/>
      </c>
      <c r="H126" s="22" t="n"/>
      <c r="I126" s="22" t="n"/>
      <c r="J126" s="21" t="n"/>
      <c r="K126" s="17">
        <f>IF(OR(E126="",F126=""),"",MIN(F126,IF(H126="",F126,H126),IF(I126="",IF(J126="Epäkurantti",0,F126),I126)))</f>
        <v/>
      </c>
      <c r="L126" s="18">
        <f>IF(K126="","",ROUND(E126*K126,2))</f>
        <v/>
      </c>
      <c r="M126" s="17">
        <f>IF(L126="","",G126-L126)</f>
        <v/>
      </c>
      <c r="N126" s="10" t="n"/>
    </row>
    <row r="127">
      <c r="A127" s="10" t="n"/>
      <c r="B127" s="10" t="n"/>
      <c r="C127" s="10" t="n"/>
      <c r="D127" s="21" t="n"/>
      <c r="E127" s="10" t="n"/>
      <c r="F127" s="22" t="n"/>
      <c r="G127" s="19">
        <f>IF(OR(E127="",F127=""),"",ROUND(E127*F127,2))</f>
        <v/>
      </c>
      <c r="H127" s="22" t="n"/>
      <c r="I127" s="22" t="n"/>
      <c r="J127" s="21" t="n"/>
      <c r="K127" s="19">
        <f>IF(OR(E127="",F127=""),"",MIN(F127,IF(H127="",F127,H127),IF(I127="",IF(J127="Epäkurantti",0,F127),I127)))</f>
        <v/>
      </c>
      <c r="L127" s="20">
        <f>IF(K127="","",ROUND(E127*K127,2))</f>
        <v/>
      </c>
      <c r="M127" s="19">
        <f>IF(L127="","",G127-L127)</f>
        <v/>
      </c>
      <c r="N127" s="10" t="n"/>
    </row>
    <row r="128">
      <c r="A128" s="10" t="n"/>
      <c r="B128" s="10" t="n"/>
      <c r="C128" s="10" t="n"/>
      <c r="D128" s="21" t="n"/>
      <c r="E128" s="10" t="n"/>
      <c r="F128" s="22" t="n"/>
      <c r="G128" s="17">
        <f>IF(OR(E128="",F128=""),"",ROUND(E128*F128,2))</f>
        <v/>
      </c>
      <c r="H128" s="22" t="n"/>
      <c r="I128" s="22" t="n"/>
      <c r="J128" s="21" t="n"/>
      <c r="K128" s="17">
        <f>IF(OR(E128="",F128=""),"",MIN(F128,IF(H128="",F128,H128),IF(I128="",IF(J128="Epäkurantti",0,F128),I128)))</f>
        <v/>
      </c>
      <c r="L128" s="18">
        <f>IF(K128="","",ROUND(E128*K128,2))</f>
        <v/>
      </c>
      <c r="M128" s="17">
        <f>IF(L128="","",G128-L128)</f>
        <v/>
      </c>
      <c r="N128" s="10" t="n"/>
    </row>
    <row r="129">
      <c r="A129" s="10" t="n"/>
      <c r="B129" s="10" t="n"/>
      <c r="C129" s="10" t="n"/>
      <c r="D129" s="21" t="n"/>
      <c r="E129" s="10" t="n"/>
      <c r="F129" s="22" t="n"/>
      <c r="G129" s="19">
        <f>IF(OR(E129="",F129=""),"",ROUND(E129*F129,2))</f>
        <v/>
      </c>
      <c r="H129" s="22" t="n"/>
      <c r="I129" s="22" t="n"/>
      <c r="J129" s="21" t="n"/>
      <c r="K129" s="19">
        <f>IF(OR(E129="",F129=""),"",MIN(F129,IF(H129="",F129,H129),IF(I129="",IF(J129="Epäkurantti",0,F129),I129)))</f>
        <v/>
      </c>
      <c r="L129" s="20">
        <f>IF(K129="","",ROUND(E129*K129,2))</f>
        <v/>
      </c>
      <c r="M129" s="19">
        <f>IF(L129="","",G129-L129)</f>
        <v/>
      </c>
      <c r="N129" s="10" t="n"/>
    </row>
    <row r="130">
      <c r="A130" s="10" t="n"/>
      <c r="B130" s="10" t="n"/>
      <c r="C130" s="10" t="n"/>
      <c r="D130" s="21" t="n"/>
      <c r="E130" s="10" t="n"/>
      <c r="F130" s="22" t="n"/>
      <c r="G130" s="17">
        <f>IF(OR(E130="",F130=""),"",ROUND(E130*F130,2))</f>
        <v/>
      </c>
      <c r="H130" s="22" t="n"/>
      <c r="I130" s="22" t="n"/>
      <c r="J130" s="21" t="n"/>
      <c r="K130" s="17">
        <f>IF(OR(E130="",F130=""),"",MIN(F130,IF(H130="",F130,H130),IF(I130="",IF(J130="Epäkurantti",0,F130),I130)))</f>
        <v/>
      </c>
      <c r="L130" s="18">
        <f>IF(K130="","",ROUND(E130*K130,2))</f>
        <v/>
      </c>
      <c r="M130" s="17">
        <f>IF(L130="","",G130-L130)</f>
        <v/>
      </c>
      <c r="N130" s="10" t="n"/>
    </row>
    <row r="131">
      <c r="A131" s="10" t="n"/>
      <c r="B131" s="10" t="n"/>
      <c r="C131" s="10" t="n"/>
      <c r="D131" s="21" t="n"/>
      <c r="E131" s="10" t="n"/>
      <c r="F131" s="22" t="n"/>
      <c r="G131" s="19">
        <f>IF(OR(E131="",F131=""),"",ROUND(E131*F131,2))</f>
        <v/>
      </c>
      <c r="H131" s="22" t="n"/>
      <c r="I131" s="22" t="n"/>
      <c r="J131" s="21" t="n"/>
      <c r="K131" s="19">
        <f>IF(OR(E131="",F131=""),"",MIN(F131,IF(H131="",F131,H131),IF(I131="",IF(J131="Epäkurantti",0,F131),I131)))</f>
        <v/>
      </c>
      <c r="L131" s="20">
        <f>IF(K131="","",ROUND(E131*K131,2))</f>
        <v/>
      </c>
      <c r="M131" s="19">
        <f>IF(L131="","",G131-L131)</f>
        <v/>
      </c>
      <c r="N131" s="10" t="n"/>
    </row>
    <row r="132">
      <c r="A132" s="10" t="n"/>
      <c r="B132" s="10" t="n"/>
      <c r="C132" s="10" t="n"/>
      <c r="D132" s="21" t="n"/>
      <c r="E132" s="10" t="n"/>
      <c r="F132" s="22" t="n"/>
      <c r="G132" s="17">
        <f>IF(OR(E132="",F132=""),"",ROUND(E132*F132,2))</f>
        <v/>
      </c>
      <c r="H132" s="22" t="n"/>
      <c r="I132" s="22" t="n"/>
      <c r="J132" s="21" t="n"/>
      <c r="K132" s="17">
        <f>IF(OR(E132="",F132=""),"",MIN(F132,IF(H132="",F132,H132),IF(I132="",IF(J132="Epäkurantti",0,F132),I132)))</f>
        <v/>
      </c>
      <c r="L132" s="18">
        <f>IF(K132="","",ROUND(E132*K132,2))</f>
        <v/>
      </c>
      <c r="M132" s="17">
        <f>IF(L132="","",G132-L132)</f>
        <v/>
      </c>
      <c r="N132" s="10" t="n"/>
    </row>
    <row r="133">
      <c r="A133" s="10" t="n"/>
      <c r="B133" s="10" t="n"/>
      <c r="C133" s="10" t="n"/>
      <c r="D133" s="21" t="n"/>
      <c r="E133" s="10" t="n"/>
      <c r="F133" s="22" t="n"/>
      <c r="G133" s="19">
        <f>IF(OR(E133="",F133=""),"",ROUND(E133*F133,2))</f>
        <v/>
      </c>
      <c r="H133" s="22" t="n"/>
      <c r="I133" s="22" t="n"/>
      <c r="J133" s="21" t="n"/>
      <c r="K133" s="19">
        <f>IF(OR(E133="",F133=""),"",MIN(F133,IF(H133="",F133,H133),IF(I133="",IF(J133="Epäkurantti",0,F133),I133)))</f>
        <v/>
      </c>
      <c r="L133" s="20">
        <f>IF(K133="","",ROUND(E133*K133,2))</f>
        <v/>
      </c>
      <c r="M133" s="19">
        <f>IF(L133="","",G133-L133)</f>
        <v/>
      </c>
      <c r="N133" s="10" t="n"/>
    </row>
    <row r="134">
      <c r="A134" s="10" t="n"/>
      <c r="B134" s="10" t="n"/>
      <c r="C134" s="10" t="n"/>
      <c r="D134" s="21" t="n"/>
      <c r="E134" s="10" t="n"/>
      <c r="F134" s="22" t="n"/>
      <c r="G134" s="17">
        <f>IF(OR(E134="",F134=""),"",ROUND(E134*F134,2))</f>
        <v/>
      </c>
      <c r="H134" s="22" t="n"/>
      <c r="I134" s="22" t="n"/>
      <c r="J134" s="21" t="n"/>
      <c r="K134" s="17">
        <f>IF(OR(E134="",F134=""),"",MIN(F134,IF(H134="",F134,H134),IF(I134="",IF(J134="Epäkurantti",0,F134),I134)))</f>
        <v/>
      </c>
      <c r="L134" s="18">
        <f>IF(K134="","",ROUND(E134*K134,2))</f>
        <v/>
      </c>
      <c r="M134" s="17">
        <f>IF(L134="","",G134-L134)</f>
        <v/>
      </c>
      <c r="N134" s="10" t="n"/>
    </row>
    <row r="135">
      <c r="A135" s="10" t="n"/>
      <c r="B135" s="10" t="n"/>
      <c r="C135" s="10" t="n"/>
      <c r="D135" s="21" t="n"/>
      <c r="E135" s="10" t="n"/>
      <c r="F135" s="22" t="n"/>
      <c r="G135" s="19">
        <f>IF(OR(E135="",F135=""),"",ROUND(E135*F135,2))</f>
        <v/>
      </c>
      <c r="H135" s="22" t="n"/>
      <c r="I135" s="22" t="n"/>
      <c r="J135" s="21" t="n"/>
      <c r="K135" s="19">
        <f>IF(OR(E135="",F135=""),"",MIN(F135,IF(H135="",F135,H135),IF(I135="",IF(J135="Epäkurantti",0,F135),I135)))</f>
        <v/>
      </c>
      <c r="L135" s="20">
        <f>IF(K135="","",ROUND(E135*K135,2))</f>
        <v/>
      </c>
      <c r="M135" s="19">
        <f>IF(L135="","",G135-L135)</f>
        <v/>
      </c>
      <c r="N135" s="10" t="n"/>
    </row>
    <row r="136">
      <c r="A136" s="10" t="n"/>
      <c r="B136" s="10" t="n"/>
      <c r="C136" s="10" t="n"/>
      <c r="D136" s="21" t="n"/>
      <c r="E136" s="10" t="n"/>
      <c r="F136" s="22" t="n"/>
      <c r="G136" s="17">
        <f>IF(OR(E136="",F136=""),"",ROUND(E136*F136,2))</f>
        <v/>
      </c>
      <c r="H136" s="22" t="n"/>
      <c r="I136" s="22" t="n"/>
      <c r="J136" s="21" t="n"/>
      <c r="K136" s="17">
        <f>IF(OR(E136="",F136=""),"",MIN(F136,IF(H136="",F136,H136),IF(I136="",IF(J136="Epäkurantti",0,F136),I136)))</f>
        <v/>
      </c>
      <c r="L136" s="18">
        <f>IF(K136="","",ROUND(E136*K136,2))</f>
        <v/>
      </c>
      <c r="M136" s="17">
        <f>IF(L136="","",G136-L136)</f>
        <v/>
      </c>
      <c r="N136" s="10" t="n"/>
    </row>
    <row r="137">
      <c r="A137" s="10" t="n"/>
      <c r="B137" s="10" t="n"/>
      <c r="C137" s="10" t="n"/>
      <c r="D137" s="21" t="n"/>
      <c r="E137" s="10" t="n"/>
      <c r="F137" s="22" t="n"/>
      <c r="G137" s="19">
        <f>IF(OR(E137="",F137=""),"",ROUND(E137*F137,2))</f>
        <v/>
      </c>
      <c r="H137" s="22" t="n"/>
      <c r="I137" s="22" t="n"/>
      <c r="J137" s="21" t="n"/>
      <c r="K137" s="19">
        <f>IF(OR(E137="",F137=""),"",MIN(F137,IF(H137="",F137,H137),IF(I137="",IF(J137="Epäkurantti",0,F137),I137)))</f>
        <v/>
      </c>
      <c r="L137" s="20">
        <f>IF(K137="","",ROUND(E137*K137,2))</f>
        <v/>
      </c>
      <c r="M137" s="19">
        <f>IF(L137="","",G137-L137)</f>
        <v/>
      </c>
      <c r="N137" s="10" t="n"/>
    </row>
    <row r="138">
      <c r="A138" s="10" t="n"/>
      <c r="B138" s="10" t="n"/>
      <c r="C138" s="10" t="n"/>
      <c r="D138" s="21" t="n"/>
      <c r="E138" s="10" t="n"/>
      <c r="F138" s="22" t="n"/>
      <c r="G138" s="17">
        <f>IF(OR(E138="",F138=""),"",ROUND(E138*F138,2))</f>
        <v/>
      </c>
      <c r="H138" s="22" t="n"/>
      <c r="I138" s="22" t="n"/>
      <c r="J138" s="21" t="n"/>
      <c r="K138" s="17">
        <f>IF(OR(E138="",F138=""),"",MIN(F138,IF(H138="",F138,H138),IF(I138="",IF(J138="Epäkurantti",0,F138),I138)))</f>
        <v/>
      </c>
      <c r="L138" s="18">
        <f>IF(K138="","",ROUND(E138*K138,2))</f>
        <v/>
      </c>
      <c r="M138" s="17">
        <f>IF(L138="","",G138-L138)</f>
        <v/>
      </c>
      <c r="N138" s="10" t="n"/>
    </row>
    <row r="139">
      <c r="A139" s="10" t="n"/>
      <c r="B139" s="10" t="n"/>
      <c r="C139" s="10" t="n"/>
      <c r="D139" s="21" t="n"/>
      <c r="E139" s="10" t="n"/>
      <c r="F139" s="22" t="n"/>
      <c r="G139" s="19">
        <f>IF(OR(E139="",F139=""),"",ROUND(E139*F139,2))</f>
        <v/>
      </c>
      <c r="H139" s="22" t="n"/>
      <c r="I139" s="22" t="n"/>
      <c r="J139" s="21" t="n"/>
      <c r="K139" s="19">
        <f>IF(OR(E139="",F139=""),"",MIN(F139,IF(H139="",F139,H139),IF(I139="",IF(J139="Epäkurantti",0,F139),I139)))</f>
        <v/>
      </c>
      <c r="L139" s="20">
        <f>IF(K139="","",ROUND(E139*K139,2))</f>
        <v/>
      </c>
      <c r="M139" s="19">
        <f>IF(L139="","",G139-L139)</f>
        <v/>
      </c>
      <c r="N139" s="10" t="n"/>
    </row>
    <row r="140">
      <c r="A140" s="10" t="n"/>
      <c r="B140" s="10" t="n"/>
      <c r="C140" s="10" t="n"/>
      <c r="D140" s="21" t="n"/>
      <c r="E140" s="10" t="n"/>
      <c r="F140" s="22" t="n"/>
      <c r="G140" s="17">
        <f>IF(OR(E140="",F140=""),"",ROUND(E140*F140,2))</f>
        <v/>
      </c>
      <c r="H140" s="22" t="n"/>
      <c r="I140" s="22" t="n"/>
      <c r="J140" s="21" t="n"/>
      <c r="K140" s="17">
        <f>IF(OR(E140="",F140=""),"",MIN(F140,IF(H140="",F140,H140),IF(I140="",IF(J140="Epäkurantti",0,F140),I140)))</f>
        <v/>
      </c>
      <c r="L140" s="18">
        <f>IF(K140="","",ROUND(E140*K140,2))</f>
        <v/>
      </c>
      <c r="M140" s="17">
        <f>IF(L140="","",G140-L140)</f>
        <v/>
      </c>
      <c r="N140" s="10" t="n"/>
    </row>
    <row r="141">
      <c r="A141" s="10" t="n"/>
      <c r="B141" s="10" t="n"/>
      <c r="C141" s="10" t="n"/>
      <c r="D141" s="21" t="n"/>
      <c r="E141" s="10" t="n"/>
      <c r="F141" s="22" t="n"/>
      <c r="G141" s="19">
        <f>IF(OR(E141="",F141=""),"",ROUND(E141*F141,2))</f>
        <v/>
      </c>
      <c r="H141" s="22" t="n"/>
      <c r="I141" s="22" t="n"/>
      <c r="J141" s="21" t="n"/>
      <c r="K141" s="19">
        <f>IF(OR(E141="",F141=""),"",MIN(F141,IF(H141="",F141,H141),IF(I141="",IF(J141="Epäkurantti",0,F141),I141)))</f>
        <v/>
      </c>
      <c r="L141" s="20">
        <f>IF(K141="","",ROUND(E141*K141,2))</f>
        <v/>
      </c>
      <c r="M141" s="19">
        <f>IF(L141="","",G141-L141)</f>
        <v/>
      </c>
      <c r="N141" s="10" t="n"/>
    </row>
    <row r="142">
      <c r="A142" s="10" t="n"/>
      <c r="B142" s="10" t="n"/>
      <c r="C142" s="10" t="n"/>
      <c r="D142" s="21" t="n"/>
      <c r="E142" s="10" t="n"/>
      <c r="F142" s="22" t="n"/>
      <c r="G142" s="17">
        <f>IF(OR(E142="",F142=""),"",ROUND(E142*F142,2))</f>
        <v/>
      </c>
      <c r="H142" s="22" t="n"/>
      <c r="I142" s="22" t="n"/>
      <c r="J142" s="21" t="n"/>
      <c r="K142" s="17">
        <f>IF(OR(E142="",F142=""),"",MIN(F142,IF(H142="",F142,H142),IF(I142="",IF(J142="Epäkurantti",0,F142),I142)))</f>
        <v/>
      </c>
      <c r="L142" s="18">
        <f>IF(K142="","",ROUND(E142*K142,2))</f>
        <v/>
      </c>
      <c r="M142" s="17">
        <f>IF(L142="","",G142-L142)</f>
        <v/>
      </c>
      <c r="N142" s="10" t="n"/>
    </row>
    <row r="143">
      <c r="A143" s="10" t="n"/>
      <c r="B143" s="10" t="n"/>
      <c r="C143" s="10" t="n"/>
      <c r="D143" s="21" t="n"/>
      <c r="E143" s="10" t="n"/>
      <c r="F143" s="22" t="n"/>
      <c r="G143" s="19">
        <f>IF(OR(E143="",F143=""),"",ROUND(E143*F143,2))</f>
        <v/>
      </c>
      <c r="H143" s="22" t="n"/>
      <c r="I143" s="22" t="n"/>
      <c r="J143" s="21" t="n"/>
      <c r="K143" s="19">
        <f>IF(OR(E143="",F143=""),"",MIN(F143,IF(H143="",F143,H143),IF(I143="",IF(J143="Epäkurantti",0,F143),I143)))</f>
        <v/>
      </c>
      <c r="L143" s="20">
        <f>IF(K143="","",ROUND(E143*K143,2))</f>
        <v/>
      </c>
      <c r="M143" s="19">
        <f>IF(L143="","",G143-L143)</f>
        <v/>
      </c>
      <c r="N143" s="10" t="n"/>
    </row>
    <row r="144">
      <c r="A144" s="10" t="n"/>
      <c r="B144" s="10" t="n"/>
      <c r="C144" s="10" t="n"/>
      <c r="D144" s="21" t="n"/>
      <c r="E144" s="10" t="n"/>
      <c r="F144" s="22" t="n"/>
      <c r="G144" s="17">
        <f>IF(OR(E144="",F144=""),"",ROUND(E144*F144,2))</f>
        <v/>
      </c>
      <c r="H144" s="22" t="n"/>
      <c r="I144" s="22" t="n"/>
      <c r="J144" s="21" t="n"/>
      <c r="K144" s="17">
        <f>IF(OR(E144="",F144=""),"",MIN(F144,IF(H144="",F144,H144),IF(I144="",IF(J144="Epäkurantti",0,F144),I144)))</f>
        <v/>
      </c>
      <c r="L144" s="18">
        <f>IF(K144="","",ROUND(E144*K144,2))</f>
        <v/>
      </c>
      <c r="M144" s="17">
        <f>IF(L144="","",G144-L144)</f>
        <v/>
      </c>
      <c r="N144" s="10" t="n"/>
    </row>
    <row r="145">
      <c r="A145" s="10" t="n"/>
      <c r="B145" s="10" t="n"/>
      <c r="C145" s="10" t="n"/>
      <c r="D145" s="21" t="n"/>
      <c r="E145" s="10" t="n"/>
      <c r="F145" s="22" t="n"/>
      <c r="G145" s="19">
        <f>IF(OR(E145="",F145=""),"",ROUND(E145*F145,2))</f>
        <v/>
      </c>
      <c r="H145" s="22" t="n"/>
      <c r="I145" s="22" t="n"/>
      <c r="J145" s="21" t="n"/>
      <c r="K145" s="19">
        <f>IF(OR(E145="",F145=""),"",MIN(F145,IF(H145="",F145,H145),IF(I145="",IF(J145="Epäkurantti",0,F145),I145)))</f>
        <v/>
      </c>
      <c r="L145" s="20">
        <f>IF(K145="","",ROUND(E145*K145,2))</f>
        <v/>
      </c>
      <c r="M145" s="19">
        <f>IF(L145="","",G145-L145)</f>
        <v/>
      </c>
      <c r="N145" s="10" t="n"/>
    </row>
    <row r="146">
      <c r="A146" s="10" t="n"/>
      <c r="B146" s="10" t="n"/>
      <c r="C146" s="10" t="n"/>
      <c r="D146" s="21" t="n"/>
      <c r="E146" s="10" t="n"/>
      <c r="F146" s="22" t="n"/>
      <c r="G146" s="17">
        <f>IF(OR(E146="",F146=""),"",ROUND(E146*F146,2))</f>
        <v/>
      </c>
      <c r="H146" s="22" t="n"/>
      <c r="I146" s="22" t="n"/>
      <c r="J146" s="21" t="n"/>
      <c r="K146" s="17">
        <f>IF(OR(E146="",F146=""),"",MIN(F146,IF(H146="",F146,H146),IF(I146="",IF(J146="Epäkurantti",0,F146),I146)))</f>
        <v/>
      </c>
      <c r="L146" s="18">
        <f>IF(K146="","",ROUND(E146*K146,2))</f>
        <v/>
      </c>
      <c r="M146" s="17">
        <f>IF(L146="","",G146-L146)</f>
        <v/>
      </c>
      <c r="N146" s="10" t="n"/>
    </row>
    <row r="147">
      <c r="A147" s="10" t="n"/>
      <c r="B147" s="10" t="n"/>
      <c r="C147" s="10" t="n"/>
      <c r="D147" s="21" t="n"/>
      <c r="E147" s="10" t="n"/>
      <c r="F147" s="22" t="n"/>
      <c r="G147" s="19">
        <f>IF(OR(E147="",F147=""),"",ROUND(E147*F147,2))</f>
        <v/>
      </c>
      <c r="H147" s="22" t="n"/>
      <c r="I147" s="22" t="n"/>
      <c r="J147" s="21" t="n"/>
      <c r="K147" s="19">
        <f>IF(OR(E147="",F147=""),"",MIN(F147,IF(H147="",F147,H147),IF(I147="",IF(J147="Epäkurantti",0,F147),I147)))</f>
        <v/>
      </c>
      <c r="L147" s="20">
        <f>IF(K147="","",ROUND(E147*K147,2))</f>
        <v/>
      </c>
      <c r="M147" s="19">
        <f>IF(L147="","",G147-L147)</f>
        <v/>
      </c>
      <c r="N147" s="10" t="n"/>
    </row>
    <row r="148">
      <c r="A148" s="10" t="n"/>
      <c r="B148" s="10" t="n"/>
      <c r="C148" s="10" t="n"/>
      <c r="D148" s="21" t="n"/>
      <c r="E148" s="10" t="n"/>
      <c r="F148" s="22" t="n"/>
      <c r="G148" s="17">
        <f>IF(OR(E148="",F148=""),"",ROUND(E148*F148,2))</f>
        <v/>
      </c>
      <c r="H148" s="22" t="n"/>
      <c r="I148" s="22" t="n"/>
      <c r="J148" s="21" t="n"/>
      <c r="K148" s="17">
        <f>IF(OR(E148="",F148=""),"",MIN(F148,IF(H148="",F148,H148),IF(I148="",IF(J148="Epäkurantti",0,F148),I148)))</f>
        <v/>
      </c>
      <c r="L148" s="18">
        <f>IF(K148="","",ROUND(E148*K148,2))</f>
        <v/>
      </c>
      <c r="M148" s="17">
        <f>IF(L148="","",G148-L148)</f>
        <v/>
      </c>
      <c r="N148" s="10" t="n"/>
    </row>
    <row r="149">
      <c r="A149" s="10" t="n"/>
      <c r="B149" s="10" t="n"/>
      <c r="C149" s="10" t="n"/>
      <c r="D149" s="21" t="n"/>
      <c r="E149" s="10" t="n"/>
      <c r="F149" s="22" t="n"/>
      <c r="G149" s="19">
        <f>IF(OR(E149="",F149=""),"",ROUND(E149*F149,2))</f>
        <v/>
      </c>
      <c r="H149" s="22" t="n"/>
      <c r="I149" s="22" t="n"/>
      <c r="J149" s="21" t="n"/>
      <c r="K149" s="19">
        <f>IF(OR(E149="",F149=""),"",MIN(F149,IF(H149="",F149,H149),IF(I149="",IF(J149="Epäkurantti",0,F149),I149)))</f>
        <v/>
      </c>
      <c r="L149" s="20">
        <f>IF(K149="","",ROUND(E149*K149,2))</f>
        <v/>
      </c>
      <c r="M149" s="19">
        <f>IF(L149="","",G149-L149)</f>
        <v/>
      </c>
      <c r="N149" s="10" t="n"/>
    </row>
    <row r="150">
      <c r="A150" s="10" t="n"/>
      <c r="B150" s="10" t="n"/>
      <c r="C150" s="10" t="n"/>
      <c r="D150" s="21" t="n"/>
      <c r="E150" s="10" t="n"/>
      <c r="F150" s="22" t="n"/>
      <c r="G150" s="17">
        <f>IF(OR(E150="",F150=""),"",ROUND(E150*F150,2))</f>
        <v/>
      </c>
      <c r="H150" s="22" t="n"/>
      <c r="I150" s="22" t="n"/>
      <c r="J150" s="21" t="n"/>
      <c r="K150" s="17">
        <f>IF(OR(E150="",F150=""),"",MIN(F150,IF(H150="",F150,H150),IF(I150="",IF(J150="Epäkurantti",0,F150),I150)))</f>
        <v/>
      </c>
      <c r="L150" s="18">
        <f>IF(K150="","",ROUND(E150*K150,2))</f>
        <v/>
      </c>
      <c r="M150" s="17">
        <f>IF(L150="","",G150-L150)</f>
        <v/>
      </c>
      <c r="N150" s="10" t="n"/>
    </row>
    <row r="151">
      <c r="A151" s="10" t="n"/>
      <c r="B151" s="10" t="n"/>
      <c r="C151" s="10" t="n"/>
      <c r="D151" s="21" t="n"/>
      <c r="E151" s="10" t="n"/>
      <c r="F151" s="22" t="n"/>
      <c r="G151" s="19">
        <f>IF(OR(E151="",F151=""),"",ROUND(E151*F151,2))</f>
        <v/>
      </c>
      <c r="H151" s="22" t="n"/>
      <c r="I151" s="22" t="n"/>
      <c r="J151" s="21" t="n"/>
      <c r="K151" s="19">
        <f>IF(OR(E151="",F151=""),"",MIN(F151,IF(H151="",F151,H151),IF(I151="",IF(J151="Epäkurantti",0,F151),I151)))</f>
        <v/>
      </c>
      <c r="L151" s="20">
        <f>IF(K151="","",ROUND(E151*K151,2))</f>
        <v/>
      </c>
      <c r="M151" s="19">
        <f>IF(L151="","",G151-L151)</f>
        <v/>
      </c>
      <c r="N151" s="10" t="n"/>
    </row>
    <row r="152">
      <c r="A152" s="10" t="n"/>
      <c r="B152" s="10" t="n"/>
      <c r="C152" s="10" t="n"/>
      <c r="D152" s="21" t="n"/>
      <c r="E152" s="10" t="n"/>
      <c r="F152" s="22" t="n"/>
      <c r="G152" s="17">
        <f>IF(OR(E152="",F152=""),"",ROUND(E152*F152,2))</f>
        <v/>
      </c>
      <c r="H152" s="22" t="n"/>
      <c r="I152" s="22" t="n"/>
      <c r="J152" s="21" t="n"/>
      <c r="K152" s="17">
        <f>IF(OR(E152="",F152=""),"",MIN(F152,IF(H152="",F152,H152),IF(I152="",IF(J152="Epäkurantti",0,F152),I152)))</f>
        <v/>
      </c>
      <c r="L152" s="18">
        <f>IF(K152="","",ROUND(E152*K152,2))</f>
        <v/>
      </c>
      <c r="M152" s="17">
        <f>IF(L152="","",G152-L152)</f>
        <v/>
      </c>
      <c r="N152" s="10" t="n"/>
    </row>
    <row r="153">
      <c r="A153" s="10" t="n"/>
      <c r="B153" s="10" t="n"/>
      <c r="C153" s="10" t="n"/>
      <c r="D153" s="21" t="n"/>
      <c r="E153" s="10" t="n"/>
      <c r="F153" s="22" t="n"/>
      <c r="G153" s="19">
        <f>IF(OR(E153="",F153=""),"",ROUND(E153*F153,2))</f>
        <v/>
      </c>
      <c r="H153" s="22" t="n"/>
      <c r="I153" s="22" t="n"/>
      <c r="J153" s="21" t="n"/>
      <c r="K153" s="19">
        <f>IF(OR(E153="",F153=""),"",MIN(F153,IF(H153="",F153,H153),IF(I153="",IF(J153="Epäkurantti",0,F153),I153)))</f>
        <v/>
      </c>
      <c r="L153" s="20">
        <f>IF(K153="","",ROUND(E153*K153,2))</f>
        <v/>
      </c>
      <c r="M153" s="19">
        <f>IF(L153="","",G153-L153)</f>
        <v/>
      </c>
      <c r="N153" s="10" t="n"/>
    </row>
    <row r="154">
      <c r="A154" s="10" t="n"/>
      <c r="B154" s="10" t="n"/>
      <c r="C154" s="10" t="n"/>
      <c r="D154" s="21" t="n"/>
      <c r="E154" s="10" t="n"/>
      <c r="F154" s="22" t="n"/>
      <c r="G154" s="17">
        <f>IF(OR(E154="",F154=""),"",ROUND(E154*F154,2))</f>
        <v/>
      </c>
      <c r="H154" s="22" t="n"/>
      <c r="I154" s="22" t="n"/>
      <c r="J154" s="21" t="n"/>
      <c r="K154" s="17">
        <f>IF(OR(E154="",F154=""),"",MIN(F154,IF(H154="",F154,H154),IF(I154="",IF(J154="Epäkurantti",0,F154),I154)))</f>
        <v/>
      </c>
      <c r="L154" s="18">
        <f>IF(K154="","",ROUND(E154*K154,2))</f>
        <v/>
      </c>
      <c r="M154" s="17">
        <f>IF(L154="","",G154-L154)</f>
        <v/>
      </c>
      <c r="N154" s="10" t="n"/>
    </row>
    <row r="155">
      <c r="A155" s="10" t="n"/>
      <c r="B155" s="10" t="n"/>
      <c r="C155" s="10" t="n"/>
      <c r="D155" s="21" t="n"/>
      <c r="E155" s="10" t="n"/>
      <c r="F155" s="22" t="n"/>
      <c r="G155" s="19">
        <f>IF(OR(E155="",F155=""),"",ROUND(E155*F155,2))</f>
        <v/>
      </c>
      <c r="H155" s="22" t="n"/>
      <c r="I155" s="22" t="n"/>
      <c r="J155" s="21" t="n"/>
      <c r="K155" s="19">
        <f>IF(OR(E155="",F155=""),"",MIN(F155,IF(H155="",F155,H155),IF(I155="",IF(J155="Epäkurantti",0,F155),I155)))</f>
        <v/>
      </c>
      <c r="L155" s="20">
        <f>IF(K155="","",ROUND(E155*K155,2))</f>
        <v/>
      </c>
      <c r="M155" s="19">
        <f>IF(L155="","",G155-L155)</f>
        <v/>
      </c>
      <c r="N155" s="10" t="n"/>
    </row>
    <row r="156">
      <c r="A156" s="10" t="n"/>
      <c r="B156" s="10" t="n"/>
      <c r="C156" s="10" t="n"/>
      <c r="D156" s="21" t="n"/>
      <c r="E156" s="10" t="n"/>
      <c r="F156" s="22" t="n"/>
      <c r="G156" s="17">
        <f>IF(OR(E156="",F156=""),"",ROUND(E156*F156,2))</f>
        <v/>
      </c>
      <c r="H156" s="22" t="n"/>
      <c r="I156" s="22" t="n"/>
      <c r="J156" s="21" t="n"/>
      <c r="K156" s="17">
        <f>IF(OR(E156="",F156=""),"",MIN(F156,IF(H156="",F156,H156),IF(I156="",IF(J156="Epäkurantti",0,F156),I156)))</f>
        <v/>
      </c>
      <c r="L156" s="18">
        <f>IF(K156="","",ROUND(E156*K156,2))</f>
        <v/>
      </c>
      <c r="M156" s="17">
        <f>IF(L156="","",G156-L156)</f>
        <v/>
      </c>
      <c r="N156" s="10" t="n"/>
    </row>
    <row r="157">
      <c r="A157" s="10" t="n"/>
      <c r="B157" s="10" t="n"/>
      <c r="C157" s="10" t="n"/>
      <c r="D157" s="21" t="n"/>
      <c r="E157" s="10" t="n"/>
      <c r="F157" s="22" t="n"/>
      <c r="G157" s="19">
        <f>IF(OR(E157="",F157=""),"",ROUND(E157*F157,2))</f>
        <v/>
      </c>
      <c r="H157" s="22" t="n"/>
      <c r="I157" s="22" t="n"/>
      <c r="J157" s="21" t="n"/>
      <c r="K157" s="19">
        <f>IF(OR(E157="",F157=""),"",MIN(F157,IF(H157="",F157,H157),IF(I157="",IF(J157="Epäkurantti",0,F157),I157)))</f>
        <v/>
      </c>
      <c r="L157" s="20">
        <f>IF(K157="","",ROUND(E157*K157,2))</f>
        <v/>
      </c>
      <c r="M157" s="19">
        <f>IF(L157="","",G157-L157)</f>
        <v/>
      </c>
      <c r="N157" s="10" t="n"/>
    </row>
    <row r="158">
      <c r="A158" s="10" t="n"/>
      <c r="B158" s="10" t="n"/>
      <c r="C158" s="10" t="n"/>
      <c r="D158" s="21" t="n"/>
      <c r="E158" s="10" t="n"/>
      <c r="F158" s="22" t="n"/>
      <c r="G158" s="17">
        <f>IF(OR(E158="",F158=""),"",ROUND(E158*F158,2))</f>
        <v/>
      </c>
      <c r="H158" s="22" t="n"/>
      <c r="I158" s="22" t="n"/>
      <c r="J158" s="21" t="n"/>
      <c r="K158" s="17">
        <f>IF(OR(E158="",F158=""),"",MIN(F158,IF(H158="",F158,H158),IF(I158="",IF(J158="Epäkurantti",0,F158),I158)))</f>
        <v/>
      </c>
      <c r="L158" s="18">
        <f>IF(K158="","",ROUND(E158*K158,2))</f>
        <v/>
      </c>
      <c r="M158" s="17">
        <f>IF(L158="","",G158-L158)</f>
        <v/>
      </c>
      <c r="N158" s="10" t="n"/>
    </row>
    <row r="159">
      <c r="A159" s="10" t="n"/>
      <c r="B159" s="10" t="n"/>
      <c r="C159" s="10" t="n"/>
      <c r="D159" s="21" t="n"/>
      <c r="E159" s="10" t="n"/>
      <c r="F159" s="22" t="n"/>
      <c r="G159" s="19">
        <f>IF(OR(E159="",F159=""),"",ROUND(E159*F159,2))</f>
        <v/>
      </c>
      <c r="H159" s="22" t="n"/>
      <c r="I159" s="22" t="n"/>
      <c r="J159" s="21" t="n"/>
      <c r="K159" s="19">
        <f>IF(OR(E159="",F159=""),"",MIN(F159,IF(H159="",F159,H159),IF(I159="",IF(J159="Epäkurantti",0,F159),I159)))</f>
        <v/>
      </c>
      <c r="L159" s="20">
        <f>IF(K159="","",ROUND(E159*K159,2))</f>
        <v/>
      </c>
      <c r="M159" s="19">
        <f>IF(L159="","",G159-L159)</f>
        <v/>
      </c>
      <c r="N159" s="10" t="n"/>
    </row>
    <row r="160">
      <c r="A160" s="10" t="n"/>
      <c r="B160" s="10" t="n"/>
      <c r="C160" s="10" t="n"/>
      <c r="D160" s="21" t="n"/>
      <c r="E160" s="10" t="n"/>
      <c r="F160" s="22" t="n"/>
      <c r="G160" s="17">
        <f>IF(OR(E160="",F160=""),"",ROUND(E160*F160,2))</f>
        <v/>
      </c>
      <c r="H160" s="22" t="n"/>
      <c r="I160" s="22" t="n"/>
      <c r="J160" s="21" t="n"/>
      <c r="K160" s="17">
        <f>IF(OR(E160="",F160=""),"",MIN(F160,IF(H160="",F160,H160),IF(I160="",IF(J160="Epäkurantti",0,F160),I160)))</f>
        <v/>
      </c>
      <c r="L160" s="18">
        <f>IF(K160="","",ROUND(E160*K160,2))</f>
        <v/>
      </c>
      <c r="M160" s="17">
        <f>IF(L160="","",G160-L160)</f>
        <v/>
      </c>
      <c r="N160" s="10" t="n"/>
    </row>
    <row r="161">
      <c r="A161" s="10" t="n"/>
      <c r="B161" s="10" t="n"/>
      <c r="C161" s="10" t="n"/>
      <c r="D161" s="21" t="n"/>
      <c r="E161" s="10" t="n"/>
      <c r="F161" s="22" t="n"/>
      <c r="G161" s="19">
        <f>IF(OR(E161="",F161=""),"",ROUND(E161*F161,2))</f>
        <v/>
      </c>
      <c r="H161" s="22" t="n"/>
      <c r="I161" s="22" t="n"/>
      <c r="J161" s="21" t="n"/>
      <c r="K161" s="19">
        <f>IF(OR(E161="",F161=""),"",MIN(F161,IF(H161="",F161,H161),IF(I161="",IF(J161="Epäkurantti",0,F161),I161)))</f>
        <v/>
      </c>
      <c r="L161" s="20">
        <f>IF(K161="","",ROUND(E161*K161,2))</f>
        <v/>
      </c>
      <c r="M161" s="19">
        <f>IF(L161="","",G161-L161)</f>
        <v/>
      </c>
      <c r="N161" s="10" t="n"/>
    </row>
    <row r="162">
      <c r="A162" s="10" t="n"/>
      <c r="B162" s="10" t="n"/>
      <c r="C162" s="10" t="n"/>
      <c r="D162" s="21" t="n"/>
      <c r="E162" s="10" t="n"/>
      <c r="F162" s="22" t="n"/>
      <c r="G162" s="17">
        <f>IF(OR(E162="",F162=""),"",ROUND(E162*F162,2))</f>
        <v/>
      </c>
      <c r="H162" s="22" t="n"/>
      <c r="I162" s="22" t="n"/>
      <c r="J162" s="21" t="n"/>
      <c r="K162" s="17">
        <f>IF(OR(E162="",F162=""),"",MIN(F162,IF(H162="",F162,H162),IF(I162="",IF(J162="Epäkurantti",0,F162),I162)))</f>
        <v/>
      </c>
      <c r="L162" s="18">
        <f>IF(K162="","",ROUND(E162*K162,2))</f>
        <v/>
      </c>
      <c r="M162" s="17">
        <f>IF(L162="","",G162-L162)</f>
        <v/>
      </c>
      <c r="N162" s="10" t="n"/>
    </row>
    <row r="163">
      <c r="A163" s="10" t="n"/>
      <c r="B163" s="10" t="n"/>
      <c r="C163" s="10" t="n"/>
      <c r="D163" s="21" t="n"/>
      <c r="E163" s="10" t="n"/>
      <c r="F163" s="22" t="n"/>
      <c r="G163" s="19">
        <f>IF(OR(E163="",F163=""),"",ROUND(E163*F163,2))</f>
        <v/>
      </c>
      <c r="H163" s="22" t="n"/>
      <c r="I163" s="22" t="n"/>
      <c r="J163" s="21" t="n"/>
      <c r="K163" s="19">
        <f>IF(OR(E163="",F163=""),"",MIN(F163,IF(H163="",F163,H163),IF(I163="",IF(J163="Epäkurantti",0,F163),I163)))</f>
        <v/>
      </c>
      <c r="L163" s="20">
        <f>IF(K163="","",ROUND(E163*K163,2))</f>
        <v/>
      </c>
      <c r="M163" s="19">
        <f>IF(L163="","",G163-L163)</f>
        <v/>
      </c>
      <c r="N163" s="10" t="n"/>
    </row>
    <row r="164">
      <c r="A164" s="10" t="n"/>
      <c r="B164" s="10" t="n"/>
      <c r="C164" s="10" t="n"/>
      <c r="D164" s="21" t="n"/>
      <c r="E164" s="10" t="n"/>
      <c r="F164" s="22" t="n"/>
      <c r="G164" s="17">
        <f>IF(OR(E164="",F164=""),"",ROUND(E164*F164,2))</f>
        <v/>
      </c>
      <c r="H164" s="22" t="n"/>
      <c r="I164" s="22" t="n"/>
      <c r="J164" s="21" t="n"/>
      <c r="K164" s="17">
        <f>IF(OR(E164="",F164=""),"",MIN(F164,IF(H164="",F164,H164),IF(I164="",IF(J164="Epäkurantti",0,F164),I164)))</f>
        <v/>
      </c>
      <c r="L164" s="18">
        <f>IF(K164="","",ROUND(E164*K164,2))</f>
        <v/>
      </c>
      <c r="M164" s="17">
        <f>IF(L164="","",G164-L164)</f>
        <v/>
      </c>
      <c r="N164" s="10" t="n"/>
    </row>
    <row r="165">
      <c r="A165" s="10" t="n"/>
      <c r="B165" s="10" t="n"/>
      <c r="C165" s="10" t="n"/>
      <c r="D165" s="21" t="n"/>
      <c r="E165" s="10" t="n"/>
      <c r="F165" s="22" t="n"/>
      <c r="G165" s="19">
        <f>IF(OR(E165="",F165=""),"",ROUND(E165*F165,2))</f>
        <v/>
      </c>
      <c r="H165" s="22" t="n"/>
      <c r="I165" s="22" t="n"/>
      <c r="J165" s="21" t="n"/>
      <c r="K165" s="19">
        <f>IF(OR(E165="",F165=""),"",MIN(F165,IF(H165="",F165,H165),IF(I165="",IF(J165="Epäkurantti",0,F165),I165)))</f>
        <v/>
      </c>
      <c r="L165" s="20">
        <f>IF(K165="","",ROUND(E165*K165,2))</f>
        <v/>
      </c>
      <c r="M165" s="19">
        <f>IF(L165="","",G165-L165)</f>
        <v/>
      </c>
      <c r="N165" s="10" t="n"/>
    </row>
    <row r="166">
      <c r="A166" s="10" t="n"/>
      <c r="B166" s="10" t="n"/>
      <c r="C166" s="10" t="n"/>
      <c r="D166" s="21" t="n"/>
      <c r="E166" s="10" t="n"/>
      <c r="F166" s="22" t="n"/>
      <c r="G166" s="17">
        <f>IF(OR(E166="",F166=""),"",ROUND(E166*F166,2))</f>
        <v/>
      </c>
      <c r="H166" s="22" t="n"/>
      <c r="I166" s="22" t="n"/>
      <c r="J166" s="21" t="n"/>
      <c r="K166" s="17">
        <f>IF(OR(E166="",F166=""),"",MIN(F166,IF(H166="",F166,H166),IF(I166="",IF(J166="Epäkurantti",0,F166),I166)))</f>
        <v/>
      </c>
      <c r="L166" s="18">
        <f>IF(K166="","",ROUND(E166*K166,2))</f>
        <v/>
      </c>
      <c r="M166" s="17">
        <f>IF(L166="","",G166-L166)</f>
        <v/>
      </c>
      <c r="N166" s="10" t="n"/>
    </row>
    <row r="167">
      <c r="A167" s="10" t="n"/>
      <c r="B167" s="10" t="n"/>
      <c r="C167" s="10" t="n"/>
      <c r="D167" s="21" t="n"/>
      <c r="E167" s="10" t="n"/>
      <c r="F167" s="22" t="n"/>
      <c r="G167" s="19">
        <f>IF(OR(E167="",F167=""),"",ROUND(E167*F167,2))</f>
        <v/>
      </c>
      <c r="H167" s="22" t="n"/>
      <c r="I167" s="22" t="n"/>
      <c r="J167" s="21" t="n"/>
      <c r="K167" s="19">
        <f>IF(OR(E167="",F167=""),"",MIN(F167,IF(H167="",F167,H167),IF(I167="",IF(J167="Epäkurantti",0,F167),I167)))</f>
        <v/>
      </c>
      <c r="L167" s="20">
        <f>IF(K167="","",ROUND(E167*K167,2))</f>
        <v/>
      </c>
      <c r="M167" s="19">
        <f>IF(L167="","",G167-L167)</f>
        <v/>
      </c>
      <c r="N167" s="10" t="n"/>
    </row>
    <row r="168">
      <c r="A168" s="10" t="n"/>
      <c r="B168" s="10" t="n"/>
      <c r="C168" s="10" t="n"/>
      <c r="D168" s="21" t="n"/>
      <c r="E168" s="10" t="n"/>
      <c r="F168" s="22" t="n"/>
      <c r="G168" s="17">
        <f>IF(OR(E168="",F168=""),"",ROUND(E168*F168,2))</f>
        <v/>
      </c>
      <c r="H168" s="22" t="n"/>
      <c r="I168" s="22" t="n"/>
      <c r="J168" s="21" t="n"/>
      <c r="K168" s="17">
        <f>IF(OR(E168="",F168=""),"",MIN(F168,IF(H168="",F168,H168),IF(I168="",IF(J168="Epäkurantti",0,F168),I168)))</f>
        <v/>
      </c>
      <c r="L168" s="18">
        <f>IF(K168="","",ROUND(E168*K168,2))</f>
        <v/>
      </c>
      <c r="M168" s="17">
        <f>IF(L168="","",G168-L168)</f>
        <v/>
      </c>
      <c r="N168" s="10" t="n"/>
    </row>
    <row r="169">
      <c r="A169" s="10" t="n"/>
      <c r="B169" s="10" t="n"/>
      <c r="C169" s="10" t="n"/>
      <c r="D169" s="21" t="n"/>
      <c r="E169" s="10" t="n"/>
      <c r="F169" s="22" t="n"/>
      <c r="G169" s="19">
        <f>IF(OR(E169="",F169=""),"",ROUND(E169*F169,2))</f>
        <v/>
      </c>
      <c r="H169" s="22" t="n"/>
      <c r="I169" s="22" t="n"/>
      <c r="J169" s="21" t="n"/>
      <c r="K169" s="19">
        <f>IF(OR(E169="",F169=""),"",MIN(F169,IF(H169="",F169,H169),IF(I169="",IF(J169="Epäkurantti",0,F169),I169)))</f>
        <v/>
      </c>
      <c r="L169" s="20">
        <f>IF(K169="","",ROUND(E169*K169,2))</f>
        <v/>
      </c>
      <c r="M169" s="19">
        <f>IF(L169="","",G169-L169)</f>
        <v/>
      </c>
      <c r="N169" s="10" t="n"/>
    </row>
    <row r="170">
      <c r="A170" s="10" t="n"/>
      <c r="B170" s="10" t="n"/>
      <c r="C170" s="10" t="n"/>
      <c r="D170" s="21" t="n"/>
      <c r="E170" s="10" t="n"/>
      <c r="F170" s="22" t="n"/>
      <c r="G170" s="17">
        <f>IF(OR(E170="",F170=""),"",ROUND(E170*F170,2))</f>
        <v/>
      </c>
      <c r="H170" s="22" t="n"/>
      <c r="I170" s="22" t="n"/>
      <c r="J170" s="21" t="n"/>
      <c r="K170" s="17">
        <f>IF(OR(E170="",F170=""),"",MIN(F170,IF(H170="",F170,H170),IF(I170="",IF(J170="Epäkurantti",0,F170),I170)))</f>
        <v/>
      </c>
      <c r="L170" s="18">
        <f>IF(K170="","",ROUND(E170*K170,2))</f>
        <v/>
      </c>
      <c r="M170" s="17">
        <f>IF(L170="","",G170-L170)</f>
        <v/>
      </c>
      <c r="N170" s="10" t="n"/>
    </row>
    <row r="171">
      <c r="A171" s="10" t="n"/>
      <c r="B171" s="10" t="n"/>
      <c r="C171" s="10" t="n"/>
      <c r="D171" s="21" t="n"/>
      <c r="E171" s="10" t="n"/>
      <c r="F171" s="22" t="n"/>
      <c r="G171" s="19">
        <f>IF(OR(E171="",F171=""),"",ROUND(E171*F171,2))</f>
        <v/>
      </c>
      <c r="H171" s="22" t="n"/>
      <c r="I171" s="22" t="n"/>
      <c r="J171" s="21" t="n"/>
      <c r="K171" s="19">
        <f>IF(OR(E171="",F171=""),"",MIN(F171,IF(H171="",F171,H171),IF(I171="",IF(J171="Epäkurantti",0,F171),I171)))</f>
        <v/>
      </c>
      <c r="L171" s="20">
        <f>IF(K171="","",ROUND(E171*K171,2))</f>
        <v/>
      </c>
      <c r="M171" s="19">
        <f>IF(L171="","",G171-L171)</f>
        <v/>
      </c>
      <c r="N171" s="10" t="n"/>
    </row>
    <row r="172">
      <c r="A172" s="10" t="n"/>
      <c r="B172" s="10" t="n"/>
      <c r="C172" s="10" t="n"/>
      <c r="D172" s="21" t="n"/>
      <c r="E172" s="10" t="n"/>
      <c r="F172" s="22" t="n"/>
      <c r="G172" s="17">
        <f>IF(OR(E172="",F172=""),"",ROUND(E172*F172,2))</f>
        <v/>
      </c>
      <c r="H172" s="22" t="n"/>
      <c r="I172" s="22" t="n"/>
      <c r="J172" s="21" t="n"/>
      <c r="K172" s="17">
        <f>IF(OR(E172="",F172=""),"",MIN(F172,IF(H172="",F172,H172),IF(I172="",IF(J172="Epäkurantti",0,F172),I172)))</f>
        <v/>
      </c>
      <c r="L172" s="18">
        <f>IF(K172="","",ROUND(E172*K172,2))</f>
        <v/>
      </c>
      <c r="M172" s="17">
        <f>IF(L172="","",G172-L172)</f>
        <v/>
      </c>
      <c r="N172" s="10" t="n"/>
    </row>
    <row r="173">
      <c r="A173" s="10" t="n"/>
      <c r="B173" s="10" t="n"/>
      <c r="C173" s="10" t="n"/>
      <c r="D173" s="21" t="n"/>
      <c r="E173" s="10" t="n"/>
      <c r="F173" s="22" t="n"/>
      <c r="G173" s="19">
        <f>IF(OR(E173="",F173=""),"",ROUND(E173*F173,2))</f>
        <v/>
      </c>
      <c r="H173" s="22" t="n"/>
      <c r="I173" s="22" t="n"/>
      <c r="J173" s="21" t="n"/>
      <c r="K173" s="19">
        <f>IF(OR(E173="",F173=""),"",MIN(F173,IF(H173="",F173,H173),IF(I173="",IF(J173="Epäkurantti",0,F173),I173)))</f>
        <v/>
      </c>
      <c r="L173" s="20">
        <f>IF(K173="","",ROUND(E173*K173,2))</f>
        <v/>
      </c>
      <c r="M173" s="19">
        <f>IF(L173="","",G173-L173)</f>
        <v/>
      </c>
      <c r="N173" s="10" t="n"/>
    </row>
    <row r="174">
      <c r="A174" s="10" t="n"/>
      <c r="B174" s="10" t="n"/>
      <c r="C174" s="10" t="n"/>
      <c r="D174" s="21" t="n"/>
      <c r="E174" s="10" t="n"/>
      <c r="F174" s="22" t="n"/>
      <c r="G174" s="17">
        <f>IF(OR(E174="",F174=""),"",ROUND(E174*F174,2))</f>
        <v/>
      </c>
      <c r="H174" s="22" t="n"/>
      <c r="I174" s="22" t="n"/>
      <c r="J174" s="21" t="n"/>
      <c r="K174" s="17">
        <f>IF(OR(E174="",F174=""),"",MIN(F174,IF(H174="",F174,H174),IF(I174="",IF(J174="Epäkurantti",0,F174),I174)))</f>
        <v/>
      </c>
      <c r="L174" s="18">
        <f>IF(K174="","",ROUND(E174*K174,2))</f>
        <v/>
      </c>
      <c r="M174" s="17">
        <f>IF(L174="","",G174-L174)</f>
        <v/>
      </c>
      <c r="N174" s="10" t="n"/>
    </row>
    <row r="175">
      <c r="A175" s="10" t="n"/>
      <c r="B175" s="10" t="n"/>
      <c r="C175" s="10" t="n"/>
      <c r="D175" s="21" t="n"/>
      <c r="E175" s="10" t="n"/>
      <c r="F175" s="22" t="n"/>
      <c r="G175" s="19">
        <f>IF(OR(E175="",F175=""),"",ROUND(E175*F175,2))</f>
        <v/>
      </c>
      <c r="H175" s="22" t="n"/>
      <c r="I175" s="22" t="n"/>
      <c r="J175" s="21" t="n"/>
      <c r="K175" s="19">
        <f>IF(OR(E175="",F175=""),"",MIN(F175,IF(H175="",F175,H175),IF(I175="",IF(J175="Epäkurantti",0,F175),I175)))</f>
        <v/>
      </c>
      <c r="L175" s="20">
        <f>IF(K175="","",ROUND(E175*K175,2))</f>
        <v/>
      </c>
      <c r="M175" s="19">
        <f>IF(L175="","",G175-L175)</f>
        <v/>
      </c>
      <c r="N175" s="10" t="n"/>
    </row>
    <row r="176">
      <c r="A176" s="10" t="n"/>
      <c r="B176" s="10" t="n"/>
      <c r="C176" s="10" t="n"/>
      <c r="D176" s="21" t="n"/>
      <c r="E176" s="10" t="n"/>
      <c r="F176" s="22" t="n"/>
      <c r="G176" s="17">
        <f>IF(OR(E176="",F176=""),"",ROUND(E176*F176,2))</f>
        <v/>
      </c>
      <c r="H176" s="22" t="n"/>
      <c r="I176" s="22" t="n"/>
      <c r="J176" s="21" t="n"/>
      <c r="K176" s="17">
        <f>IF(OR(E176="",F176=""),"",MIN(F176,IF(H176="",F176,H176),IF(I176="",IF(J176="Epäkurantti",0,F176),I176)))</f>
        <v/>
      </c>
      <c r="L176" s="18">
        <f>IF(K176="","",ROUND(E176*K176,2))</f>
        <v/>
      </c>
      <c r="M176" s="17">
        <f>IF(L176="","",G176-L176)</f>
        <v/>
      </c>
      <c r="N176" s="10" t="n"/>
    </row>
    <row r="177">
      <c r="A177" s="10" t="n"/>
      <c r="B177" s="10" t="n"/>
      <c r="C177" s="10" t="n"/>
      <c r="D177" s="21" t="n"/>
      <c r="E177" s="10" t="n"/>
      <c r="F177" s="22" t="n"/>
      <c r="G177" s="19">
        <f>IF(OR(E177="",F177=""),"",ROUND(E177*F177,2))</f>
        <v/>
      </c>
      <c r="H177" s="22" t="n"/>
      <c r="I177" s="22" t="n"/>
      <c r="J177" s="21" t="n"/>
      <c r="K177" s="19">
        <f>IF(OR(E177="",F177=""),"",MIN(F177,IF(H177="",F177,H177),IF(I177="",IF(J177="Epäkurantti",0,F177),I177)))</f>
        <v/>
      </c>
      <c r="L177" s="20">
        <f>IF(K177="","",ROUND(E177*K177,2))</f>
        <v/>
      </c>
      <c r="M177" s="19">
        <f>IF(L177="","",G177-L177)</f>
        <v/>
      </c>
      <c r="N177" s="10" t="n"/>
    </row>
    <row r="178">
      <c r="A178" s="10" t="n"/>
      <c r="B178" s="10" t="n"/>
      <c r="C178" s="10" t="n"/>
      <c r="D178" s="21" t="n"/>
      <c r="E178" s="10" t="n"/>
      <c r="F178" s="22" t="n"/>
      <c r="G178" s="17">
        <f>IF(OR(E178="",F178=""),"",ROUND(E178*F178,2))</f>
        <v/>
      </c>
      <c r="H178" s="22" t="n"/>
      <c r="I178" s="22" t="n"/>
      <c r="J178" s="21" t="n"/>
      <c r="K178" s="17">
        <f>IF(OR(E178="",F178=""),"",MIN(F178,IF(H178="",F178,H178),IF(I178="",IF(J178="Epäkurantti",0,F178),I178)))</f>
        <v/>
      </c>
      <c r="L178" s="18">
        <f>IF(K178="","",ROUND(E178*K178,2))</f>
        <v/>
      </c>
      <c r="M178" s="17">
        <f>IF(L178="","",G178-L178)</f>
        <v/>
      </c>
      <c r="N178" s="10" t="n"/>
    </row>
    <row r="179">
      <c r="A179" s="10" t="n"/>
      <c r="B179" s="10" t="n"/>
      <c r="C179" s="10" t="n"/>
      <c r="D179" s="21" t="n"/>
      <c r="E179" s="10" t="n"/>
      <c r="F179" s="22" t="n"/>
      <c r="G179" s="19">
        <f>IF(OR(E179="",F179=""),"",ROUND(E179*F179,2))</f>
        <v/>
      </c>
      <c r="H179" s="22" t="n"/>
      <c r="I179" s="22" t="n"/>
      <c r="J179" s="21" t="n"/>
      <c r="K179" s="19">
        <f>IF(OR(E179="",F179=""),"",MIN(F179,IF(H179="",F179,H179),IF(I179="",IF(J179="Epäkurantti",0,F179),I179)))</f>
        <v/>
      </c>
      <c r="L179" s="20">
        <f>IF(K179="","",ROUND(E179*K179,2))</f>
        <v/>
      </c>
      <c r="M179" s="19">
        <f>IF(L179="","",G179-L179)</f>
        <v/>
      </c>
      <c r="N179" s="10" t="n"/>
    </row>
    <row r="180">
      <c r="A180" s="10" t="n"/>
      <c r="B180" s="10" t="n"/>
      <c r="C180" s="10" t="n"/>
      <c r="D180" s="21" t="n"/>
      <c r="E180" s="10" t="n"/>
      <c r="F180" s="22" t="n"/>
      <c r="G180" s="17">
        <f>IF(OR(E180="",F180=""),"",ROUND(E180*F180,2))</f>
        <v/>
      </c>
      <c r="H180" s="22" t="n"/>
      <c r="I180" s="22" t="n"/>
      <c r="J180" s="21" t="n"/>
      <c r="K180" s="17">
        <f>IF(OR(E180="",F180=""),"",MIN(F180,IF(H180="",F180,H180),IF(I180="",IF(J180="Epäkurantti",0,F180),I180)))</f>
        <v/>
      </c>
      <c r="L180" s="18">
        <f>IF(K180="","",ROUND(E180*K180,2))</f>
        <v/>
      </c>
      <c r="M180" s="17">
        <f>IF(L180="","",G180-L180)</f>
        <v/>
      </c>
      <c r="N180" s="10" t="n"/>
    </row>
    <row r="181">
      <c r="A181" s="10" t="n"/>
      <c r="B181" s="10" t="n"/>
      <c r="C181" s="10" t="n"/>
      <c r="D181" s="21" t="n"/>
      <c r="E181" s="10" t="n"/>
      <c r="F181" s="22" t="n"/>
      <c r="G181" s="19">
        <f>IF(OR(E181="",F181=""),"",ROUND(E181*F181,2))</f>
        <v/>
      </c>
      <c r="H181" s="22" t="n"/>
      <c r="I181" s="22" t="n"/>
      <c r="J181" s="21" t="n"/>
      <c r="K181" s="19">
        <f>IF(OR(E181="",F181=""),"",MIN(F181,IF(H181="",F181,H181),IF(I181="",IF(J181="Epäkurantti",0,F181),I181)))</f>
        <v/>
      </c>
      <c r="L181" s="20">
        <f>IF(K181="","",ROUND(E181*K181,2))</f>
        <v/>
      </c>
      <c r="M181" s="19">
        <f>IF(L181="","",G181-L181)</f>
        <v/>
      </c>
      <c r="N181" s="10" t="n"/>
    </row>
    <row r="182">
      <c r="A182" s="10" t="n"/>
      <c r="B182" s="10" t="n"/>
      <c r="C182" s="10" t="n"/>
      <c r="D182" s="21" t="n"/>
      <c r="E182" s="10" t="n"/>
      <c r="F182" s="22" t="n"/>
      <c r="G182" s="17">
        <f>IF(OR(E182="",F182=""),"",ROUND(E182*F182,2))</f>
        <v/>
      </c>
      <c r="H182" s="22" t="n"/>
      <c r="I182" s="22" t="n"/>
      <c r="J182" s="21" t="n"/>
      <c r="K182" s="17">
        <f>IF(OR(E182="",F182=""),"",MIN(F182,IF(H182="",F182,H182),IF(I182="",IF(J182="Epäkurantti",0,F182),I182)))</f>
        <v/>
      </c>
      <c r="L182" s="18">
        <f>IF(K182="","",ROUND(E182*K182,2))</f>
        <v/>
      </c>
      <c r="M182" s="17">
        <f>IF(L182="","",G182-L182)</f>
        <v/>
      </c>
      <c r="N182" s="10" t="n"/>
    </row>
    <row r="183">
      <c r="A183" s="10" t="n"/>
      <c r="B183" s="10" t="n"/>
      <c r="C183" s="10" t="n"/>
      <c r="D183" s="21" t="n"/>
      <c r="E183" s="10" t="n"/>
      <c r="F183" s="22" t="n"/>
      <c r="G183" s="19">
        <f>IF(OR(E183="",F183=""),"",ROUND(E183*F183,2))</f>
        <v/>
      </c>
      <c r="H183" s="22" t="n"/>
      <c r="I183" s="22" t="n"/>
      <c r="J183" s="21" t="n"/>
      <c r="K183" s="19">
        <f>IF(OR(E183="",F183=""),"",MIN(F183,IF(H183="",F183,H183),IF(I183="",IF(J183="Epäkurantti",0,F183),I183)))</f>
        <v/>
      </c>
      <c r="L183" s="20">
        <f>IF(K183="","",ROUND(E183*K183,2))</f>
        <v/>
      </c>
      <c r="M183" s="19">
        <f>IF(L183="","",G183-L183)</f>
        <v/>
      </c>
      <c r="N183" s="10" t="n"/>
    </row>
    <row r="184">
      <c r="A184" s="10" t="n"/>
      <c r="B184" s="10" t="n"/>
      <c r="C184" s="10" t="n"/>
      <c r="D184" s="21" t="n"/>
      <c r="E184" s="10" t="n"/>
      <c r="F184" s="22" t="n"/>
      <c r="G184" s="17">
        <f>IF(OR(E184="",F184=""),"",ROUND(E184*F184,2))</f>
        <v/>
      </c>
      <c r="H184" s="22" t="n"/>
      <c r="I184" s="22" t="n"/>
      <c r="J184" s="21" t="n"/>
      <c r="K184" s="17">
        <f>IF(OR(E184="",F184=""),"",MIN(F184,IF(H184="",F184,H184),IF(I184="",IF(J184="Epäkurantti",0,F184),I184)))</f>
        <v/>
      </c>
      <c r="L184" s="18">
        <f>IF(K184="","",ROUND(E184*K184,2))</f>
        <v/>
      </c>
      <c r="M184" s="17">
        <f>IF(L184="","",G184-L184)</f>
        <v/>
      </c>
      <c r="N184" s="10" t="n"/>
    </row>
    <row r="185">
      <c r="A185" s="10" t="n"/>
      <c r="B185" s="10" t="n"/>
      <c r="C185" s="10" t="n"/>
      <c r="D185" s="21" t="n"/>
      <c r="E185" s="10" t="n"/>
      <c r="F185" s="22" t="n"/>
      <c r="G185" s="19">
        <f>IF(OR(E185="",F185=""),"",ROUND(E185*F185,2))</f>
        <v/>
      </c>
      <c r="H185" s="22" t="n"/>
      <c r="I185" s="22" t="n"/>
      <c r="J185" s="21" t="n"/>
      <c r="K185" s="19">
        <f>IF(OR(E185="",F185=""),"",MIN(F185,IF(H185="",F185,H185),IF(I185="",IF(J185="Epäkurantti",0,F185),I185)))</f>
        <v/>
      </c>
      <c r="L185" s="20">
        <f>IF(K185="","",ROUND(E185*K185,2))</f>
        <v/>
      </c>
      <c r="M185" s="19">
        <f>IF(L185="","",G185-L185)</f>
        <v/>
      </c>
      <c r="N185" s="10" t="n"/>
    </row>
    <row r="186">
      <c r="A186" s="10" t="n"/>
      <c r="B186" s="10" t="n"/>
      <c r="C186" s="10" t="n"/>
      <c r="D186" s="21" t="n"/>
      <c r="E186" s="10" t="n"/>
      <c r="F186" s="22" t="n"/>
      <c r="G186" s="17">
        <f>IF(OR(E186="",F186=""),"",ROUND(E186*F186,2))</f>
        <v/>
      </c>
      <c r="H186" s="22" t="n"/>
      <c r="I186" s="22" t="n"/>
      <c r="J186" s="21" t="n"/>
      <c r="K186" s="17">
        <f>IF(OR(E186="",F186=""),"",MIN(F186,IF(H186="",F186,H186),IF(I186="",IF(J186="Epäkurantti",0,F186),I186)))</f>
        <v/>
      </c>
      <c r="L186" s="18">
        <f>IF(K186="","",ROUND(E186*K186,2))</f>
        <v/>
      </c>
      <c r="M186" s="17">
        <f>IF(L186="","",G186-L186)</f>
        <v/>
      </c>
      <c r="N186" s="10" t="n"/>
    </row>
    <row r="187">
      <c r="A187" s="10" t="n"/>
      <c r="B187" s="10" t="n"/>
      <c r="C187" s="10" t="n"/>
      <c r="D187" s="21" t="n"/>
      <c r="E187" s="10" t="n"/>
      <c r="F187" s="22" t="n"/>
      <c r="G187" s="19">
        <f>IF(OR(E187="",F187=""),"",ROUND(E187*F187,2))</f>
        <v/>
      </c>
      <c r="H187" s="22" t="n"/>
      <c r="I187" s="22" t="n"/>
      <c r="J187" s="21" t="n"/>
      <c r="K187" s="19">
        <f>IF(OR(E187="",F187=""),"",MIN(F187,IF(H187="",F187,H187),IF(I187="",IF(J187="Epäkurantti",0,F187),I187)))</f>
        <v/>
      </c>
      <c r="L187" s="20">
        <f>IF(K187="","",ROUND(E187*K187,2))</f>
        <v/>
      </c>
      <c r="M187" s="19">
        <f>IF(L187="","",G187-L187)</f>
        <v/>
      </c>
      <c r="N187" s="10" t="n"/>
    </row>
    <row r="188">
      <c r="A188" s="10" t="n"/>
      <c r="B188" s="10" t="n"/>
      <c r="C188" s="10" t="n"/>
      <c r="D188" s="21" t="n"/>
      <c r="E188" s="10" t="n"/>
      <c r="F188" s="22" t="n"/>
      <c r="G188" s="17">
        <f>IF(OR(E188="",F188=""),"",ROUND(E188*F188,2))</f>
        <v/>
      </c>
      <c r="H188" s="22" t="n"/>
      <c r="I188" s="22" t="n"/>
      <c r="J188" s="21" t="n"/>
      <c r="K188" s="17">
        <f>IF(OR(E188="",F188=""),"",MIN(F188,IF(H188="",F188,H188),IF(I188="",IF(J188="Epäkurantti",0,F188),I188)))</f>
        <v/>
      </c>
      <c r="L188" s="18">
        <f>IF(K188="","",ROUND(E188*K188,2))</f>
        <v/>
      </c>
      <c r="M188" s="17">
        <f>IF(L188="","",G188-L188)</f>
        <v/>
      </c>
      <c r="N188" s="10" t="n"/>
    </row>
    <row r="189">
      <c r="A189" s="10" t="n"/>
      <c r="B189" s="10" t="n"/>
      <c r="C189" s="10" t="n"/>
      <c r="D189" s="21" t="n"/>
      <c r="E189" s="10" t="n"/>
      <c r="F189" s="22" t="n"/>
      <c r="G189" s="19">
        <f>IF(OR(E189="",F189=""),"",ROUND(E189*F189,2))</f>
        <v/>
      </c>
      <c r="H189" s="22" t="n"/>
      <c r="I189" s="22" t="n"/>
      <c r="J189" s="21" t="n"/>
      <c r="K189" s="19">
        <f>IF(OR(E189="",F189=""),"",MIN(F189,IF(H189="",F189,H189),IF(I189="",IF(J189="Epäkurantti",0,F189),I189)))</f>
        <v/>
      </c>
      <c r="L189" s="20">
        <f>IF(K189="","",ROUND(E189*K189,2))</f>
        <v/>
      </c>
      <c r="M189" s="19">
        <f>IF(L189="","",G189-L189)</f>
        <v/>
      </c>
      <c r="N189" s="10" t="n"/>
    </row>
    <row r="190">
      <c r="A190" s="10" t="n"/>
      <c r="B190" s="10" t="n"/>
      <c r="C190" s="10" t="n"/>
      <c r="D190" s="21" t="n"/>
      <c r="E190" s="10" t="n"/>
      <c r="F190" s="22" t="n"/>
      <c r="G190" s="17">
        <f>IF(OR(E190="",F190=""),"",ROUND(E190*F190,2))</f>
        <v/>
      </c>
      <c r="H190" s="22" t="n"/>
      <c r="I190" s="22" t="n"/>
      <c r="J190" s="21" t="n"/>
      <c r="K190" s="17">
        <f>IF(OR(E190="",F190=""),"",MIN(F190,IF(H190="",F190,H190),IF(I190="",IF(J190="Epäkurantti",0,F190),I190)))</f>
        <v/>
      </c>
      <c r="L190" s="18">
        <f>IF(K190="","",ROUND(E190*K190,2))</f>
        <v/>
      </c>
      <c r="M190" s="17">
        <f>IF(L190="","",G190-L190)</f>
        <v/>
      </c>
      <c r="N190" s="10" t="n"/>
    </row>
    <row r="191">
      <c r="A191" s="10" t="n"/>
      <c r="B191" s="10" t="n"/>
      <c r="C191" s="10" t="n"/>
      <c r="D191" s="21" t="n"/>
      <c r="E191" s="10" t="n"/>
      <c r="F191" s="22" t="n"/>
      <c r="G191" s="19">
        <f>IF(OR(E191="",F191=""),"",ROUND(E191*F191,2))</f>
        <v/>
      </c>
      <c r="H191" s="22" t="n"/>
      <c r="I191" s="22" t="n"/>
      <c r="J191" s="21" t="n"/>
      <c r="K191" s="19">
        <f>IF(OR(E191="",F191=""),"",MIN(F191,IF(H191="",F191,H191),IF(I191="",IF(J191="Epäkurantti",0,F191),I191)))</f>
        <v/>
      </c>
      <c r="L191" s="20">
        <f>IF(K191="","",ROUND(E191*K191,2))</f>
        <v/>
      </c>
      <c r="M191" s="19">
        <f>IF(L191="","",G191-L191)</f>
        <v/>
      </c>
      <c r="N191" s="10" t="n"/>
    </row>
    <row r="192">
      <c r="A192" s="10" t="n"/>
      <c r="B192" s="10" t="n"/>
      <c r="C192" s="10" t="n"/>
      <c r="D192" s="21" t="n"/>
      <c r="E192" s="10" t="n"/>
      <c r="F192" s="22" t="n"/>
      <c r="G192" s="17">
        <f>IF(OR(E192="",F192=""),"",ROUND(E192*F192,2))</f>
        <v/>
      </c>
      <c r="H192" s="22" t="n"/>
      <c r="I192" s="22" t="n"/>
      <c r="J192" s="21" t="n"/>
      <c r="K192" s="17">
        <f>IF(OR(E192="",F192=""),"",MIN(F192,IF(H192="",F192,H192),IF(I192="",IF(J192="Epäkurantti",0,F192),I192)))</f>
        <v/>
      </c>
      <c r="L192" s="18">
        <f>IF(K192="","",ROUND(E192*K192,2))</f>
        <v/>
      </c>
      <c r="M192" s="17">
        <f>IF(L192="","",G192-L192)</f>
        <v/>
      </c>
      <c r="N192" s="10" t="n"/>
    </row>
    <row r="193">
      <c r="A193" s="10" t="n"/>
      <c r="B193" s="10" t="n"/>
      <c r="C193" s="10" t="n"/>
      <c r="D193" s="21" t="n"/>
      <c r="E193" s="10" t="n"/>
      <c r="F193" s="22" t="n"/>
      <c r="G193" s="19">
        <f>IF(OR(E193="",F193=""),"",ROUND(E193*F193,2))</f>
        <v/>
      </c>
      <c r="H193" s="22" t="n"/>
      <c r="I193" s="22" t="n"/>
      <c r="J193" s="21" t="n"/>
      <c r="K193" s="19">
        <f>IF(OR(E193="",F193=""),"",MIN(F193,IF(H193="",F193,H193),IF(I193="",IF(J193="Epäkurantti",0,F193),I193)))</f>
        <v/>
      </c>
      <c r="L193" s="20">
        <f>IF(K193="","",ROUND(E193*K193,2))</f>
        <v/>
      </c>
      <c r="M193" s="19">
        <f>IF(L193="","",G193-L193)</f>
        <v/>
      </c>
      <c r="N193" s="10" t="n"/>
    </row>
    <row r="194">
      <c r="A194" s="10" t="n"/>
      <c r="B194" s="10" t="n"/>
      <c r="C194" s="10" t="n"/>
      <c r="D194" s="21" t="n"/>
      <c r="E194" s="10" t="n"/>
      <c r="F194" s="22" t="n"/>
      <c r="G194" s="17">
        <f>IF(OR(E194="",F194=""),"",ROUND(E194*F194,2))</f>
        <v/>
      </c>
      <c r="H194" s="22" t="n"/>
      <c r="I194" s="22" t="n"/>
      <c r="J194" s="21" t="n"/>
      <c r="K194" s="17">
        <f>IF(OR(E194="",F194=""),"",MIN(F194,IF(H194="",F194,H194),IF(I194="",IF(J194="Epäkurantti",0,F194),I194)))</f>
        <v/>
      </c>
      <c r="L194" s="18">
        <f>IF(K194="","",ROUND(E194*K194,2))</f>
        <v/>
      </c>
      <c r="M194" s="17">
        <f>IF(L194="","",G194-L194)</f>
        <v/>
      </c>
      <c r="N194" s="10" t="n"/>
    </row>
    <row r="195">
      <c r="A195" s="10" t="n"/>
      <c r="B195" s="10" t="n"/>
      <c r="C195" s="10" t="n"/>
      <c r="D195" s="21" t="n"/>
      <c r="E195" s="10" t="n"/>
      <c r="F195" s="22" t="n"/>
      <c r="G195" s="19">
        <f>IF(OR(E195="",F195=""),"",ROUND(E195*F195,2))</f>
        <v/>
      </c>
      <c r="H195" s="22" t="n"/>
      <c r="I195" s="22" t="n"/>
      <c r="J195" s="21" t="n"/>
      <c r="K195" s="19">
        <f>IF(OR(E195="",F195=""),"",MIN(F195,IF(H195="",F195,H195),IF(I195="",IF(J195="Epäkurantti",0,F195),I195)))</f>
        <v/>
      </c>
      <c r="L195" s="20">
        <f>IF(K195="","",ROUND(E195*K195,2))</f>
        <v/>
      </c>
      <c r="M195" s="19">
        <f>IF(L195="","",G195-L195)</f>
        <v/>
      </c>
      <c r="N195" s="10" t="n"/>
    </row>
    <row r="196">
      <c r="A196" s="10" t="n"/>
      <c r="B196" s="10" t="n"/>
      <c r="C196" s="10" t="n"/>
      <c r="D196" s="21" t="n"/>
      <c r="E196" s="10" t="n"/>
      <c r="F196" s="22" t="n"/>
      <c r="G196" s="17">
        <f>IF(OR(E196="",F196=""),"",ROUND(E196*F196,2))</f>
        <v/>
      </c>
      <c r="H196" s="22" t="n"/>
      <c r="I196" s="22" t="n"/>
      <c r="J196" s="21" t="n"/>
      <c r="K196" s="17">
        <f>IF(OR(E196="",F196=""),"",MIN(F196,IF(H196="",F196,H196),IF(I196="",IF(J196="Epäkurantti",0,F196),I196)))</f>
        <v/>
      </c>
      <c r="L196" s="18">
        <f>IF(K196="","",ROUND(E196*K196,2))</f>
        <v/>
      </c>
      <c r="M196" s="17">
        <f>IF(L196="","",G196-L196)</f>
        <v/>
      </c>
      <c r="N196" s="10" t="n"/>
    </row>
    <row r="197">
      <c r="A197" s="10" t="n"/>
      <c r="B197" s="10" t="n"/>
      <c r="C197" s="10" t="n"/>
      <c r="D197" s="21" t="n"/>
      <c r="E197" s="10" t="n"/>
      <c r="F197" s="22" t="n"/>
      <c r="G197" s="19">
        <f>IF(OR(E197="",F197=""),"",ROUND(E197*F197,2))</f>
        <v/>
      </c>
      <c r="H197" s="22" t="n"/>
      <c r="I197" s="22" t="n"/>
      <c r="J197" s="21" t="n"/>
      <c r="K197" s="19">
        <f>IF(OR(E197="",F197=""),"",MIN(F197,IF(H197="",F197,H197),IF(I197="",IF(J197="Epäkurantti",0,F197),I197)))</f>
        <v/>
      </c>
      <c r="L197" s="20">
        <f>IF(K197="","",ROUND(E197*K197,2))</f>
        <v/>
      </c>
      <c r="M197" s="19">
        <f>IF(L197="","",G197-L197)</f>
        <v/>
      </c>
      <c r="N197" s="10" t="n"/>
    </row>
    <row r="198">
      <c r="A198" s="10" t="n"/>
      <c r="B198" s="10" t="n"/>
      <c r="C198" s="10" t="n"/>
      <c r="D198" s="21" t="n"/>
      <c r="E198" s="10" t="n"/>
      <c r="F198" s="22" t="n"/>
      <c r="G198" s="17">
        <f>IF(OR(E198="",F198=""),"",ROUND(E198*F198,2))</f>
        <v/>
      </c>
      <c r="H198" s="22" t="n"/>
      <c r="I198" s="22" t="n"/>
      <c r="J198" s="21" t="n"/>
      <c r="K198" s="17">
        <f>IF(OR(E198="",F198=""),"",MIN(F198,IF(H198="",F198,H198),IF(I198="",IF(J198="Epäkurantti",0,F198),I198)))</f>
        <v/>
      </c>
      <c r="L198" s="18">
        <f>IF(K198="","",ROUND(E198*K198,2))</f>
        <v/>
      </c>
      <c r="M198" s="17">
        <f>IF(L198="","",G198-L198)</f>
        <v/>
      </c>
      <c r="N198" s="10" t="n"/>
    </row>
    <row r="199">
      <c r="A199" s="10" t="n"/>
      <c r="B199" s="10" t="n"/>
      <c r="C199" s="10" t="n"/>
      <c r="D199" s="21" t="n"/>
      <c r="E199" s="10" t="n"/>
      <c r="F199" s="22" t="n"/>
      <c r="G199" s="19">
        <f>IF(OR(E199="",F199=""),"",ROUND(E199*F199,2))</f>
        <v/>
      </c>
      <c r="H199" s="22" t="n"/>
      <c r="I199" s="22" t="n"/>
      <c r="J199" s="21" t="n"/>
      <c r="K199" s="19">
        <f>IF(OR(E199="",F199=""),"",MIN(F199,IF(H199="",F199,H199),IF(I199="",IF(J199="Epäkurantti",0,F199),I199)))</f>
        <v/>
      </c>
      <c r="L199" s="20">
        <f>IF(K199="","",ROUND(E199*K199,2))</f>
        <v/>
      </c>
      <c r="M199" s="19">
        <f>IF(L199="","",G199-L199)</f>
        <v/>
      </c>
      <c r="N199" s="10" t="n"/>
    </row>
    <row r="200">
      <c r="A200" s="10" t="n"/>
      <c r="B200" s="10" t="n"/>
      <c r="C200" s="10" t="n"/>
      <c r="D200" s="21" t="n"/>
      <c r="E200" s="10" t="n"/>
      <c r="F200" s="22" t="n"/>
      <c r="G200" s="17">
        <f>IF(OR(E200="",F200=""),"",ROUND(E200*F200,2))</f>
        <v/>
      </c>
      <c r="H200" s="22" t="n"/>
      <c r="I200" s="22" t="n"/>
      <c r="J200" s="21" t="n"/>
      <c r="K200" s="17">
        <f>IF(OR(E200="",F200=""),"",MIN(F200,IF(H200="",F200,H200),IF(I200="",IF(J200="Epäkurantti",0,F200),I200)))</f>
        <v/>
      </c>
      <c r="L200" s="18">
        <f>IF(K200="","",ROUND(E200*K200,2))</f>
        <v/>
      </c>
      <c r="M200" s="17">
        <f>IF(L200="","",G200-L200)</f>
        <v/>
      </c>
      <c r="N200" s="10" t="n"/>
    </row>
    <row r="201">
      <c r="A201" s="10" t="n"/>
      <c r="B201" s="10" t="n"/>
      <c r="C201" s="10" t="n"/>
      <c r="D201" s="21" t="n"/>
      <c r="E201" s="10" t="n"/>
      <c r="F201" s="22" t="n"/>
      <c r="G201" s="19">
        <f>IF(OR(E201="",F201=""),"",ROUND(E201*F201,2))</f>
        <v/>
      </c>
      <c r="H201" s="22" t="n"/>
      <c r="I201" s="22" t="n"/>
      <c r="J201" s="21" t="n"/>
      <c r="K201" s="19">
        <f>IF(OR(E201="",F201=""),"",MIN(F201,IF(H201="",F201,H201),IF(I201="",IF(J201="Epäkurantti",0,F201),I201)))</f>
        <v/>
      </c>
      <c r="L201" s="20">
        <f>IF(K201="","",ROUND(E201*K201,2))</f>
        <v/>
      </c>
      <c r="M201" s="19">
        <f>IF(L201="","",G201-L201)</f>
        <v/>
      </c>
      <c r="N201" s="10" t="n"/>
    </row>
    <row r="202">
      <c r="A202" s="10" t="n"/>
      <c r="B202" s="10" t="n"/>
      <c r="C202" s="10" t="n"/>
      <c r="D202" s="21" t="n"/>
      <c r="E202" s="10" t="n"/>
      <c r="F202" s="22" t="n"/>
      <c r="G202" s="17">
        <f>IF(OR(E202="",F202=""),"",ROUND(E202*F202,2))</f>
        <v/>
      </c>
      <c r="H202" s="22" t="n"/>
      <c r="I202" s="22" t="n"/>
      <c r="J202" s="21" t="n"/>
      <c r="K202" s="17">
        <f>IF(OR(E202="",F202=""),"",MIN(F202,IF(H202="",F202,H202),IF(I202="",IF(J202="Epäkurantti",0,F202),I202)))</f>
        <v/>
      </c>
      <c r="L202" s="18">
        <f>IF(K202="","",ROUND(E202*K202,2))</f>
        <v/>
      </c>
      <c r="M202" s="17">
        <f>IF(L202="","",G202-L202)</f>
        <v/>
      </c>
      <c r="N202" s="10" t="n"/>
    </row>
    <row r="203">
      <c r="A203" s="10" t="n"/>
      <c r="B203" s="10" t="n"/>
      <c r="C203" s="10" t="n"/>
      <c r="D203" s="21" t="n"/>
      <c r="E203" s="10" t="n"/>
      <c r="F203" s="22" t="n"/>
      <c r="G203" s="19">
        <f>IF(OR(E203="",F203=""),"",ROUND(E203*F203,2))</f>
        <v/>
      </c>
      <c r="H203" s="22" t="n"/>
      <c r="I203" s="22" t="n"/>
      <c r="J203" s="21" t="n"/>
      <c r="K203" s="19">
        <f>IF(OR(E203="",F203=""),"",MIN(F203,IF(H203="",F203,H203),IF(I203="",IF(J203="Epäkurantti",0,F203),I203)))</f>
        <v/>
      </c>
      <c r="L203" s="20">
        <f>IF(K203="","",ROUND(E203*K203,2))</f>
        <v/>
      </c>
      <c r="M203" s="19">
        <f>IF(L203="","",G203-L203)</f>
        <v/>
      </c>
      <c r="N203" s="10" t="n"/>
    </row>
    <row r="204">
      <c r="A204" s="10" t="n"/>
      <c r="B204" s="10" t="n"/>
      <c r="C204" s="10" t="n"/>
      <c r="D204" s="21" t="n"/>
      <c r="E204" s="10" t="n"/>
      <c r="F204" s="22" t="n"/>
      <c r="G204" s="17">
        <f>IF(OR(E204="",F204=""),"",ROUND(E204*F204,2))</f>
        <v/>
      </c>
      <c r="H204" s="22" t="n"/>
      <c r="I204" s="22" t="n"/>
      <c r="J204" s="21" t="n"/>
      <c r="K204" s="17">
        <f>IF(OR(E204="",F204=""),"",MIN(F204,IF(H204="",F204,H204),IF(I204="",IF(J204="Epäkurantti",0,F204),I204)))</f>
        <v/>
      </c>
      <c r="L204" s="18">
        <f>IF(K204="","",ROUND(E204*K204,2))</f>
        <v/>
      </c>
      <c r="M204" s="17">
        <f>IF(L204="","",G204-L204)</f>
        <v/>
      </c>
      <c r="N204" s="10" t="n"/>
    </row>
    <row r="205">
      <c r="A205" s="10" t="n"/>
      <c r="B205" s="10" t="n"/>
      <c r="C205" s="10" t="n"/>
      <c r="D205" s="21" t="n"/>
      <c r="E205" s="10" t="n"/>
      <c r="F205" s="22" t="n"/>
      <c r="G205" s="19">
        <f>IF(OR(E205="",F205=""),"",ROUND(E205*F205,2))</f>
        <v/>
      </c>
      <c r="H205" s="22" t="n"/>
      <c r="I205" s="22" t="n"/>
      <c r="J205" s="21" t="n"/>
      <c r="K205" s="19">
        <f>IF(OR(E205="",F205=""),"",MIN(F205,IF(H205="",F205,H205),IF(I205="",IF(J205="Epäkurantti",0,F205),I205)))</f>
        <v/>
      </c>
      <c r="L205" s="20">
        <f>IF(K205="","",ROUND(E205*K205,2))</f>
        <v/>
      </c>
      <c r="M205" s="19">
        <f>IF(L205="","",G205-L205)</f>
        <v/>
      </c>
      <c r="N205" s="10" t="n"/>
    </row>
    <row r="206">
      <c r="A206" s="10" t="n"/>
      <c r="B206" s="10" t="n"/>
      <c r="C206" s="10" t="n"/>
      <c r="D206" s="21" t="n"/>
      <c r="E206" s="10" t="n"/>
      <c r="F206" s="22" t="n"/>
      <c r="G206" s="17">
        <f>IF(OR(E206="",F206=""),"",ROUND(E206*F206,2))</f>
        <v/>
      </c>
      <c r="H206" s="22" t="n"/>
      <c r="I206" s="22" t="n"/>
      <c r="J206" s="21" t="n"/>
      <c r="K206" s="17">
        <f>IF(OR(E206="",F206=""),"",MIN(F206,IF(H206="",F206,H206),IF(I206="",IF(J206="Epäkurantti",0,F206),I206)))</f>
        <v/>
      </c>
      <c r="L206" s="18">
        <f>IF(K206="","",ROUND(E206*K206,2))</f>
        <v/>
      </c>
      <c r="M206" s="17">
        <f>IF(L206="","",G206-L206)</f>
        <v/>
      </c>
      <c r="N206" s="10" t="n"/>
    </row>
    <row r="207">
      <c r="A207" s="10" t="n"/>
      <c r="B207" s="10" t="n"/>
      <c r="C207" s="10" t="n"/>
      <c r="D207" s="21" t="n"/>
      <c r="E207" s="10" t="n"/>
      <c r="F207" s="22" t="n"/>
      <c r="G207" s="19">
        <f>IF(OR(E207="",F207=""),"",ROUND(E207*F207,2))</f>
        <v/>
      </c>
      <c r="H207" s="22" t="n"/>
      <c r="I207" s="22" t="n"/>
      <c r="J207" s="21" t="n"/>
      <c r="K207" s="19">
        <f>IF(OR(E207="",F207=""),"",MIN(F207,IF(H207="",F207,H207),IF(I207="",IF(J207="Epäkurantti",0,F207),I207)))</f>
        <v/>
      </c>
      <c r="L207" s="20">
        <f>IF(K207="","",ROUND(E207*K207,2))</f>
        <v/>
      </c>
      <c r="M207" s="19">
        <f>IF(L207="","",G207-L207)</f>
        <v/>
      </c>
      <c r="N207" s="10" t="n"/>
    </row>
    <row r="208">
      <c r="A208" s="10" t="n"/>
      <c r="B208" s="10" t="n"/>
      <c r="C208" s="10" t="n"/>
      <c r="D208" s="21" t="n"/>
      <c r="E208" s="10" t="n"/>
      <c r="F208" s="22" t="n"/>
      <c r="G208" s="17">
        <f>IF(OR(E208="",F208=""),"",ROUND(E208*F208,2))</f>
        <v/>
      </c>
      <c r="H208" s="22" t="n"/>
      <c r="I208" s="22" t="n"/>
      <c r="J208" s="21" t="n"/>
      <c r="K208" s="17">
        <f>IF(OR(E208="",F208=""),"",MIN(F208,IF(H208="",F208,H208),IF(I208="",IF(J208="Epäkurantti",0,F208),I208)))</f>
        <v/>
      </c>
      <c r="L208" s="18">
        <f>IF(K208="","",ROUND(E208*K208,2))</f>
        <v/>
      </c>
      <c r="M208" s="17">
        <f>IF(L208="","",G208-L208)</f>
        <v/>
      </c>
      <c r="N208" s="10" t="n"/>
    </row>
    <row r="209">
      <c r="A209" s="10" t="n"/>
      <c r="B209" s="10" t="n"/>
      <c r="C209" s="10" t="n"/>
      <c r="D209" s="21" t="n"/>
      <c r="E209" s="10" t="n"/>
      <c r="F209" s="22" t="n"/>
      <c r="G209" s="19">
        <f>IF(OR(E209="",F209=""),"",ROUND(E209*F209,2))</f>
        <v/>
      </c>
      <c r="H209" s="22" t="n"/>
      <c r="I209" s="22" t="n"/>
      <c r="J209" s="21" t="n"/>
      <c r="K209" s="19">
        <f>IF(OR(E209="",F209=""),"",MIN(F209,IF(H209="",F209,H209),IF(I209="",IF(J209="Epäkurantti",0,F209),I209)))</f>
        <v/>
      </c>
      <c r="L209" s="20">
        <f>IF(K209="","",ROUND(E209*K209,2))</f>
        <v/>
      </c>
      <c r="M209" s="19">
        <f>IF(L209="","",G209-L209)</f>
        <v/>
      </c>
      <c r="N209" s="10" t="n"/>
    </row>
    <row r="210">
      <c r="A210" s="10" t="n"/>
      <c r="B210" s="10" t="n"/>
      <c r="C210" s="10" t="n"/>
      <c r="D210" s="21" t="n"/>
      <c r="E210" s="10" t="n"/>
      <c r="F210" s="22" t="n"/>
      <c r="G210" s="17">
        <f>IF(OR(E210="",F210=""),"",ROUND(E210*F210,2))</f>
        <v/>
      </c>
      <c r="H210" s="22" t="n"/>
      <c r="I210" s="22" t="n"/>
      <c r="J210" s="21" t="n"/>
      <c r="K210" s="17">
        <f>IF(OR(E210="",F210=""),"",MIN(F210,IF(H210="",F210,H210),IF(I210="",IF(J210="Epäkurantti",0,F210),I210)))</f>
        <v/>
      </c>
      <c r="L210" s="18">
        <f>IF(K210="","",ROUND(E210*K210,2))</f>
        <v/>
      </c>
      <c r="M210" s="17">
        <f>IF(L210="","",G210-L210)</f>
        <v/>
      </c>
      <c r="N210" s="10" t="n"/>
    </row>
    <row r="211">
      <c r="A211" s="10" t="n"/>
      <c r="B211" s="10" t="n"/>
      <c r="C211" s="10" t="n"/>
      <c r="D211" s="21" t="n"/>
      <c r="E211" s="10" t="n"/>
      <c r="F211" s="22" t="n"/>
      <c r="G211" s="19">
        <f>IF(OR(E211="",F211=""),"",ROUND(E211*F211,2))</f>
        <v/>
      </c>
      <c r="H211" s="22" t="n"/>
      <c r="I211" s="22" t="n"/>
      <c r="J211" s="21" t="n"/>
      <c r="K211" s="19">
        <f>IF(OR(E211="",F211=""),"",MIN(F211,IF(H211="",F211,H211),IF(I211="",IF(J211="Epäkurantti",0,F211),I211)))</f>
        <v/>
      </c>
      <c r="L211" s="20">
        <f>IF(K211="","",ROUND(E211*K211,2))</f>
        <v/>
      </c>
      <c r="M211" s="19">
        <f>IF(L211="","",G211-L211)</f>
        <v/>
      </c>
      <c r="N211" s="10" t="n"/>
    </row>
    <row r="212">
      <c r="B212" s="6" t="inlineStr">
        <is>
          <t>Yhteensä</t>
        </is>
      </c>
      <c r="G212" s="23">
        <f>SUM(G12:G211)</f>
        <v>3704.5</v>
      </c>
      <c r="L212" s="23">
        <f>SUM(L12:L211)</f>
        <v>2097.5</v>
      </c>
      <c r="M212" s="23">
        <f>SUM(M12:M211)</f>
        <v>1607</v>
      </c>
    </row>
  </sheetData>
  <autoFilter ref="A10:N211"/>
  <mergeCells count="10">
    <mergeCell ref="B6:C6"/>
    <mergeCell ref="K7:L7"/>
    <mergeCell ref="B7:C7"/>
    <mergeCell ref="F7:I7"/>
    <mergeCell ref="B5:C5"/>
    <mergeCell ref="K6:L6"/>
    <mergeCell ref="K5:L5"/>
    <mergeCell ref="F5:I5"/>
    <mergeCell ref="B8:C8"/>
    <mergeCell ref="F6:I6"/>
  </mergeCells>
  <conditionalFormatting sqref="A12:N211">
    <cfRule type="expression" priority="1" dxfId="0">
      <formula>$J12="Epäkurantti"</formula>
    </cfRule>
    <cfRule type="expression" priority="2" dxfId="1">
      <formula>$J12="Hidas kierto"</formula>
    </cfRule>
  </conditionalFormatting>
  <dataValidations count="2">
    <dataValidation sqref="D12:D211" showDropDown="0" showInputMessage="0" showErrorMessage="0" allowBlank="1" errorTitle="Tarkista arvo" error="Valitse arvo listasta." type="list">
      <formula1>"kpl,pari,kg,g,l,m,m²,pkt,ltk,rll,srj"</formula1>
    </dataValidation>
    <dataValidation sqref="J12:J211" showDropDown="0" showInputMessage="1" showErrorMessage="0" allowBlank="1" errorTitle="Tarkista arvo" error="Valitse arvo listasta." promptTitle="Valitse listasta" prompt="Epäkurantti: rikkinäinen, vanhentunut tai muuten normaalihintaan myymätön. Jos luovutushintaa ei ole, arvo on 0 €." type="list">
      <formula1>"Kurantti,Hidas kierto,Epäkurantti"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6" customWidth="1" min="4" max="4"/>
    <col width="16" customWidth="1" min="5" max="5"/>
    <col width="40" customWidth="1" min="6" max="6"/>
  </cols>
  <sheetData>
    <row r="1" ht="24" customHeight="1">
      <c r="A1" s="1" t="inlineStr">
        <is>
          <t>FIFO-hinta ostoeristä</t>
        </is>
      </c>
    </row>
    <row r="2">
      <c r="A2" s="2" t="inlineStr">
        <is>
          <t>Kun samaa tuotetta on ostettu eri hintaan: varastoon katsotaan jääneen viimeksi ostetut (EVL 14 §).</t>
        </is>
      </c>
    </row>
    <row r="3">
      <c r="A3" s="3" t="inlineStr">
        <is>
          <t>Syötä</t>
        </is>
      </c>
      <c r="B3" s="4" t="inlineStr">
        <is>
          <t>Lasketaan</t>
        </is>
      </c>
      <c r="C3" s="5" t="inlineStr">
        <is>
          <t>Esimerkki</t>
        </is>
      </c>
    </row>
    <row r="5">
      <c r="A5" s="24" t="inlineStr">
        <is>
          <t>Tuote 1</t>
        </is>
      </c>
      <c r="B5" s="25" t="n"/>
      <c r="C5" s="25" t="n"/>
      <c r="D5" s="25" t="n"/>
      <c r="E5" s="25" t="n"/>
    </row>
    <row r="6">
      <c r="A6" s="26" t="inlineStr">
        <is>
          <t>Tuote</t>
        </is>
      </c>
      <c r="B6" s="8" t="inlineStr">
        <is>
          <t>Villasukka, harmaa, koko 39/42</t>
        </is>
      </c>
    </row>
    <row r="7">
      <c r="A7" s="26" t="inlineStr">
        <is>
          <t>Varastossa 31.12.</t>
        </is>
      </c>
      <c r="B7" s="8" t="n">
        <v>80</v>
      </c>
      <c r="C7" s="2" t="inlineStr">
        <is>
          <t>Sama määrä kuin Inventaario-välilehdellä.</t>
        </is>
      </c>
    </row>
    <row r="8" ht="32" customHeight="1">
      <c r="A8" s="13" t="inlineStr">
        <is>
          <t>Ostopäivä, uusin ensin</t>
        </is>
      </c>
      <c r="B8" s="13" t="inlineStr">
        <is>
          <t>Ostettu määrä</t>
        </is>
      </c>
      <c r="C8" s="13" t="inlineStr">
        <is>
          <t>Hankintahinta € / yks</t>
        </is>
      </c>
      <c r="D8" s="13" t="inlineStr">
        <is>
          <t>Varastoon jäävä määrä</t>
        </is>
      </c>
      <c r="E8" s="13" t="inlineStr">
        <is>
          <t>Arvo €</t>
        </is>
      </c>
    </row>
    <row r="9">
      <c r="A9" s="27" t="n">
        <v>46341</v>
      </c>
      <c r="B9" s="8" t="n">
        <v>100</v>
      </c>
      <c r="C9" s="16" t="n">
        <v>12</v>
      </c>
      <c r="D9" s="28">
        <f>IF(B9="","",MIN(B9,MAX(0,N($B$7)-0)))</f>
        <v>80</v>
      </c>
      <c r="E9" s="17">
        <f>IF(D9="","",ROUND(D9*N(C9),2))</f>
        <v>960</v>
      </c>
    </row>
    <row r="10">
      <c r="A10" s="27" t="n">
        <v>46275</v>
      </c>
      <c r="B10" s="8" t="n">
        <v>100</v>
      </c>
      <c r="C10" s="16" t="n">
        <v>10</v>
      </c>
      <c r="D10" s="28">
        <f>IF(B10="","",MIN(B10,MAX(0,N($B$7)-SUM(B$9:B9))))</f>
        <v>0</v>
      </c>
      <c r="E10" s="17">
        <f>IF(D10="","",ROUND(D10*N(C10),2))</f>
        <v>0</v>
      </c>
    </row>
    <row r="11">
      <c r="A11" s="29" t="n"/>
      <c r="B11" s="10" t="n"/>
      <c r="C11" s="22" t="n"/>
      <c r="D11" s="28">
        <f>IF(B11="","",MIN(B11,MAX(0,N($B$7)-SUM(B$9:B10))))</f>
        <v/>
      </c>
      <c r="E11" s="17">
        <f>IF(D11="","",ROUND(D11*N(C11),2))</f>
        <v/>
      </c>
    </row>
    <row r="12">
      <c r="A12" s="29" t="n"/>
      <c r="B12" s="10" t="n"/>
      <c r="C12" s="22" t="n"/>
      <c r="D12" s="28">
        <f>IF(B12="","",MIN(B12,MAX(0,N($B$7)-SUM(B$9:B11))))</f>
        <v/>
      </c>
      <c r="E12" s="17">
        <f>IF(D12="","",ROUND(D12*N(C12),2))</f>
        <v/>
      </c>
    </row>
    <row r="13">
      <c r="A13" s="29" t="n"/>
      <c r="B13" s="10" t="n"/>
      <c r="C13" s="22" t="n"/>
      <c r="D13" s="28">
        <f>IF(B13="","",MIN(B13,MAX(0,N($B$7)-SUM(B$9:B12))))</f>
        <v/>
      </c>
      <c r="E13" s="17">
        <f>IF(D13="","",ROUND(D13*N(C13),2))</f>
        <v/>
      </c>
    </row>
    <row r="14">
      <c r="A14" s="29" t="n"/>
      <c r="B14" s="10" t="n"/>
      <c r="C14" s="22" t="n"/>
      <c r="D14" s="28">
        <f>IF(B14="","",MIN(B14,MAX(0,N($B$7)-SUM(B$9:B13))))</f>
        <v/>
      </c>
      <c r="E14" s="17">
        <f>IF(D14="","",ROUND(D14*N(C14),2))</f>
        <v/>
      </c>
    </row>
    <row r="15">
      <c r="A15" s="29" t="n"/>
      <c r="B15" s="10" t="n"/>
      <c r="C15" s="22" t="n"/>
      <c r="D15" s="28">
        <f>IF(B15="","",MIN(B15,MAX(0,N($B$7)-SUM(B$9:B14))))</f>
        <v/>
      </c>
      <c r="E15" s="17">
        <f>IF(D15="","",ROUND(D15*N(C15),2))</f>
        <v/>
      </c>
    </row>
    <row r="16">
      <c r="A16" s="29" t="n"/>
      <c r="B16" s="10" t="n"/>
      <c r="C16" s="22" t="n"/>
      <c r="D16" s="28">
        <f>IF(B16="","",MIN(B16,MAX(0,N($B$7)-SUM(B$9:B15))))</f>
        <v/>
      </c>
      <c r="E16" s="17">
        <f>IF(D16="","",ROUND(D16*N(C16),2))</f>
        <v/>
      </c>
    </row>
    <row r="17">
      <c r="A17" s="6" t="inlineStr">
        <is>
          <t>Yhteensä</t>
        </is>
      </c>
      <c r="B17" s="30">
        <f>SUM(B9:B16)</f>
        <v>200</v>
      </c>
      <c r="D17" s="30">
        <f>SUM(D9:D16)</f>
        <v>80</v>
      </c>
      <c r="E17" s="23">
        <f>SUM(E9:E16)</f>
        <v>960</v>
      </c>
    </row>
    <row r="18">
      <c r="A18" s="6" t="inlineStr">
        <is>
          <t>FIFO-hinta € / yks</t>
        </is>
      </c>
      <c r="B18" s="9">
        <f>IF(N($B$7)=0,0,ROUND(E17/$B$7,4))</f>
        <v>12</v>
      </c>
      <c r="C18" s="2" t="inlineStr">
        <is>
          <t>Kirjoita tämä Inventaario-välilehden sarakkeeseen F.</t>
        </is>
      </c>
    </row>
    <row r="19">
      <c r="A19" s="26" t="inlineStr">
        <is>
          <t>Vertailu: keskihinta</t>
        </is>
      </c>
      <c r="B19" s="17">
        <f>IF(B17=0,0,ROUND(SUMPRODUCT(B9:B16,C9:C16)/B17,4))</f>
        <v>11</v>
      </c>
      <c r="C19" s="2" t="inlineStr">
        <is>
          <t>Painotettu keskihinta kaikista ostoeristä. Kirjanpidossa sallittu, verotuksen oletus on FIFO.</t>
        </is>
      </c>
    </row>
    <row r="20">
      <c r="A20" s="31" t="str">
        <f>IF(N($B$7)&gt;D17,"Ostoeriä puuttuu: lisää vanhempia ostoja, kunnes varastoon jäävä määrä täsmää.","")</f>
        <v/>
      </c>
    </row>
    <row r="24">
      <c r="A24" s="24" t="inlineStr">
        <is>
          <t>Tuote 2</t>
        </is>
      </c>
      <c r="B24" s="25" t="n"/>
      <c r="C24" s="25" t="n"/>
      <c r="D24" s="25" t="n"/>
      <c r="E24" s="25" t="n"/>
    </row>
    <row r="25">
      <c r="A25" s="26" t="inlineStr">
        <is>
          <t>Tuote</t>
        </is>
      </c>
      <c r="B25" s="10" t="n"/>
    </row>
    <row r="26">
      <c r="A26" s="26" t="inlineStr">
        <is>
          <t>Varastossa 31.12.</t>
        </is>
      </c>
      <c r="B26" s="10" t="n"/>
      <c r="C26" s="2" t="inlineStr">
        <is>
          <t>Sama määrä kuin Inventaario-välilehdellä.</t>
        </is>
      </c>
    </row>
    <row r="27" ht="32" customHeight="1">
      <c r="A27" s="13" t="inlineStr">
        <is>
          <t>Ostopäivä, uusin ensin</t>
        </is>
      </c>
      <c r="B27" s="13" t="inlineStr">
        <is>
          <t>Ostettu määrä</t>
        </is>
      </c>
      <c r="C27" s="13" t="inlineStr">
        <is>
          <t>Hankintahinta € / yks</t>
        </is>
      </c>
      <c r="D27" s="13" t="inlineStr">
        <is>
          <t>Varastoon jäävä määrä</t>
        </is>
      </c>
      <c r="E27" s="13" t="inlineStr">
        <is>
          <t>Arvo €</t>
        </is>
      </c>
    </row>
    <row r="28">
      <c r="A28" s="29" t="n"/>
      <c r="B28" s="10" t="n"/>
      <c r="C28" s="22" t="n"/>
      <c r="D28" s="28">
        <f>IF(B28="","",MIN(B28,MAX(0,N($B$26)-0)))</f>
        <v/>
      </c>
      <c r="E28" s="17">
        <f>IF(D28="","",ROUND(D28*N(C28),2))</f>
        <v/>
      </c>
    </row>
    <row r="29">
      <c r="A29" s="29" t="n"/>
      <c r="B29" s="10" t="n"/>
      <c r="C29" s="22" t="n"/>
      <c r="D29" s="28">
        <f>IF(B29="","",MIN(B29,MAX(0,N($B$26)-SUM(B$28:B28))))</f>
        <v/>
      </c>
      <c r="E29" s="17">
        <f>IF(D29="","",ROUND(D29*N(C29),2))</f>
        <v/>
      </c>
    </row>
    <row r="30">
      <c r="A30" s="29" t="n"/>
      <c r="B30" s="10" t="n"/>
      <c r="C30" s="22" t="n"/>
      <c r="D30" s="28">
        <f>IF(B30="","",MIN(B30,MAX(0,N($B$26)-SUM(B$28:B29))))</f>
        <v/>
      </c>
      <c r="E30" s="17">
        <f>IF(D30="","",ROUND(D30*N(C30),2))</f>
        <v/>
      </c>
    </row>
    <row r="31">
      <c r="A31" s="29" t="n"/>
      <c r="B31" s="10" t="n"/>
      <c r="C31" s="22" t="n"/>
      <c r="D31" s="28">
        <f>IF(B31="","",MIN(B31,MAX(0,N($B$26)-SUM(B$28:B30))))</f>
        <v/>
      </c>
      <c r="E31" s="17">
        <f>IF(D31="","",ROUND(D31*N(C31),2))</f>
        <v/>
      </c>
    </row>
    <row r="32">
      <c r="A32" s="29" t="n"/>
      <c r="B32" s="10" t="n"/>
      <c r="C32" s="22" t="n"/>
      <c r="D32" s="28">
        <f>IF(B32="","",MIN(B32,MAX(0,N($B$26)-SUM(B$28:B31))))</f>
        <v/>
      </c>
      <c r="E32" s="17">
        <f>IF(D32="","",ROUND(D32*N(C32),2))</f>
        <v/>
      </c>
    </row>
    <row r="33">
      <c r="A33" s="29" t="n"/>
      <c r="B33" s="10" t="n"/>
      <c r="C33" s="22" t="n"/>
      <c r="D33" s="28">
        <f>IF(B33="","",MIN(B33,MAX(0,N($B$26)-SUM(B$28:B32))))</f>
        <v/>
      </c>
      <c r="E33" s="17">
        <f>IF(D33="","",ROUND(D33*N(C33),2))</f>
        <v/>
      </c>
    </row>
    <row r="34">
      <c r="A34" s="29" t="n"/>
      <c r="B34" s="10" t="n"/>
      <c r="C34" s="22" t="n"/>
      <c r="D34" s="28">
        <f>IF(B34="","",MIN(B34,MAX(0,N($B$26)-SUM(B$28:B33))))</f>
        <v/>
      </c>
      <c r="E34" s="17">
        <f>IF(D34="","",ROUND(D34*N(C34),2))</f>
        <v/>
      </c>
    </row>
    <row r="35">
      <c r="A35" s="29" t="n"/>
      <c r="B35" s="10" t="n"/>
      <c r="C35" s="22" t="n"/>
      <c r="D35" s="28">
        <f>IF(B35="","",MIN(B35,MAX(0,N($B$26)-SUM(B$28:B34))))</f>
        <v/>
      </c>
      <c r="E35" s="17">
        <f>IF(D35="","",ROUND(D35*N(C35),2))</f>
        <v/>
      </c>
    </row>
    <row r="36">
      <c r="A36" s="6" t="inlineStr">
        <is>
          <t>Yhteensä</t>
        </is>
      </c>
      <c r="B36" s="30">
        <f>SUM(B28:B35)</f>
        <v>0</v>
      </c>
      <c r="D36" s="30">
        <f>SUM(D28:D35)</f>
        <v>0</v>
      </c>
      <c r="E36" s="23">
        <f>SUM(E28:E35)</f>
        <v>0</v>
      </c>
    </row>
    <row r="37">
      <c r="A37" s="6" t="inlineStr">
        <is>
          <t>FIFO-hinta € / yks</t>
        </is>
      </c>
      <c r="B37" s="9">
        <f>IF(N($B$26)=0,0,ROUND(E36/$B$26,4))</f>
        <v>0</v>
      </c>
      <c r="C37" s="2" t="inlineStr">
        <is>
          <t>Kirjoita tämä Inventaario-välilehden sarakkeeseen F.</t>
        </is>
      </c>
    </row>
    <row r="38">
      <c r="A38" s="26" t="inlineStr">
        <is>
          <t>Vertailu: keskihinta</t>
        </is>
      </c>
      <c r="B38" s="17">
        <f>IF(B36=0,0,ROUND(SUMPRODUCT(B28:B35,C28:C35)/B36,4))</f>
        <v>0</v>
      </c>
      <c r="C38" s="2" t="inlineStr">
        <is>
          <t>Painotettu keskihinta kaikista ostoeristä. Kirjanpidossa sallittu, verotuksen oletus on FIFO.</t>
        </is>
      </c>
    </row>
    <row r="39">
      <c r="A39" s="31" t="str">
        <f>IF(N($B$26)&gt;D36,"Ostoeriä puuttuu: lisää vanhempia ostoja, kunnes varastoon jäävä määrä täsmää.","")</f>
        <v/>
      </c>
    </row>
    <row r="43">
      <c r="A43" s="24" t="inlineStr">
        <is>
          <t>Tuote 3</t>
        </is>
      </c>
      <c r="B43" s="25" t="n"/>
      <c r="C43" s="25" t="n"/>
      <c r="D43" s="25" t="n"/>
      <c r="E43" s="25" t="n"/>
    </row>
    <row r="44">
      <c r="A44" s="26" t="inlineStr">
        <is>
          <t>Tuote</t>
        </is>
      </c>
      <c r="B44" s="10" t="n"/>
    </row>
    <row r="45">
      <c r="A45" s="26" t="inlineStr">
        <is>
          <t>Varastossa 31.12.</t>
        </is>
      </c>
      <c r="B45" s="10" t="n"/>
      <c r="C45" s="2" t="inlineStr">
        <is>
          <t>Sama määrä kuin Inventaario-välilehdellä.</t>
        </is>
      </c>
    </row>
    <row r="46" ht="32" customHeight="1">
      <c r="A46" s="13" t="inlineStr">
        <is>
          <t>Ostopäivä, uusin ensin</t>
        </is>
      </c>
      <c r="B46" s="13" t="inlineStr">
        <is>
          <t>Ostettu määrä</t>
        </is>
      </c>
      <c r="C46" s="13" t="inlineStr">
        <is>
          <t>Hankintahinta € / yks</t>
        </is>
      </c>
      <c r="D46" s="13" t="inlineStr">
        <is>
          <t>Varastoon jäävä määrä</t>
        </is>
      </c>
      <c r="E46" s="13" t="inlineStr">
        <is>
          <t>Arvo €</t>
        </is>
      </c>
    </row>
    <row r="47">
      <c r="A47" s="29" t="n"/>
      <c r="B47" s="10" t="n"/>
      <c r="C47" s="22" t="n"/>
      <c r="D47" s="28">
        <f>IF(B47="","",MIN(B47,MAX(0,N($B$45)-0)))</f>
        <v/>
      </c>
      <c r="E47" s="17">
        <f>IF(D47="","",ROUND(D47*N(C47),2))</f>
        <v/>
      </c>
    </row>
    <row r="48">
      <c r="A48" s="29" t="n"/>
      <c r="B48" s="10" t="n"/>
      <c r="C48" s="22" t="n"/>
      <c r="D48" s="28">
        <f>IF(B48="","",MIN(B48,MAX(0,N($B$45)-SUM(B$47:B47))))</f>
        <v/>
      </c>
      <c r="E48" s="17">
        <f>IF(D48="","",ROUND(D48*N(C48),2))</f>
        <v/>
      </c>
    </row>
    <row r="49">
      <c r="A49" s="29" t="n"/>
      <c r="B49" s="10" t="n"/>
      <c r="C49" s="22" t="n"/>
      <c r="D49" s="28">
        <f>IF(B49="","",MIN(B49,MAX(0,N($B$45)-SUM(B$47:B48))))</f>
        <v/>
      </c>
      <c r="E49" s="17">
        <f>IF(D49="","",ROUND(D49*N(C49),2))</f>
        <v/>
      </c>
    </row>
    <row r="50">
      <c r="A50" s="29" t="n"/>
      <c r="B50" s="10" t="n"/>
      <c r="C50" s="22" t="n"/>
      <c r="D50" s="28">
        <f>IF(B50="","",MIN(B50,MAX(0,N($B$45)-SUM(B$47:B49))))</f>
        <v/>
      </c>
      <c r="E50" s="17">
        <f>IF(D50="","",ROUND(D50*N(C50),2))</f>
        <v/>
      </c>
    </row>
    <row r="51">
      <c r="A51" s="29" t="n"/>
      <c r="B51" s="10" t="n"/>
      <c r="C51" s="22" t="n"/>
      <c r="D51" s="28">
        <f>IF(B51="","",MIN(B51,MAX(0,N($B$45)-SUM(B$47:B50))))</f>
        <v/>
      </c>
      <c r="E51" s="17">
        <f>IF(D51="","",ROUND(D51*N(C51),2))</f>
        <v/>
      </c>
    </row>
    <row r="52">
      <c r="A52" s="29" t="n"/>
      <c r="B52" s="10" t="n"/>
      <c r="C52" s="22" t="n"/>
      <c r="D52" s="28">
        <f>IF(B52="","",MIN(B52,MAX(0,N($B$45)-SUM(B$47:B51))))</f>
        <v/>
      </c>
      <c r="E52" s="17">
        <f>IF(D52="","",ROUND(D52*N(C52),2))</f>
        <v/>
      </c>
    </row>
    <row r="53">
      <c r="A53" s="29" t="n"/>
      <c r="B53" s="10" t="n"/>
      <c r="C53" s="22" t="n"/>
      <c r="D53" s="28">
        <f>IF(B53="","",MIN(B53,MAX(0,N($B$45)-SUM(B$47:B52))))</f>
        <v/>
      </c>
      <c r="E53" s="17">
        <f>IF(D53="","",ROUND(D53*N(C53),2))</f>
        <v/>
      </c>
    </row>
    <row r="54">
      <c r="A54" s="29" t="n"/>
      <c r="B54" s="10" t="n"/>
      <c r="C54" s="22" t="n"/>
      <c r="D54" s="28">
        <f>IF(B54="","",MIN(B54,MAX(0,N($B$45)-SUM(B$47:B53))))</f>
        <v/>
      </c>
      <c r="E54" s="17">
        <f>IF(D54="","",ROUND(D54*N(C54),2))</f>
        <v/>
      </c>
    </row>
    <row r="55">
      <c r="A55" s="6" t="inlineStr">
        <is>
          <t>Yhteensä</t>
        </is>
      </c>
      <c r="B55" s="30">
        <f>SUM(B47:B54)</f>
        <v>0</v>
      </c>
      <c r="D55" s="30">
        <f>SUM(D47:D54)</f>
        <v>0</v>
      </c>
      <c r="E55" s="23">
        <f>SUM(E47:E54)</f>
        <v>0</v>
      </c>
    </row>
    <row r="56">
      <c r="A56" s="6" t="inlineStr">
        <is>
          <t>FIFO-hinta € / yks</t>
        </is>
      </c>
      <c r="B56" s="9">
        <f>IF(N($B$45)=0,0,ROUND(E55/$B$45,4))</f>
        <v>0</v>
      </c>
      <c r="C56" s="2" t="inlineStr">
        <is>
          <t>Kirjoita tämä Inventaario-välilehden sarakkeeseen F.</t>
        </is>
      </c>
    </row>
    <row r="57">
      <c r="A57" s="26" t="inlineStr">
        <is>
          <t>Vertailu: keskihinta</t>
        </is>
      </c>
      <c r="B57" s="17">
        <f>IF(B55=0,0,ROUND(SUMPRODUCT(B47:B54,C47:C54)/B55,4))</f>
        <v>0</v>
      </c>
      <c r="C57" s="2" t="inlineStr">
        <is>
          <t>Painotettu keskihinta kaikista ostoeristä. Kirjanpidossa sallittu, verotuksen oletus on FIFO.</t>
        </is>
      </c>
    </row>
    <row r="58">
      <c r="A58" s="31" t="str">
        <f>IF(N($B$45)&gt;D55,"Ostoeriä puuttuu: lisää vanhempia ostoja, kunnes varastoon jäävä määrä täsmää.","")</f>
        <v/>
      </c>
    </row>
  </sheetData>
  <mergeCells count="3">
    <mergeCell ref="B25:E25"/>
    <mergeCell ref="B6:E6"/>
    <mergeCell ref="B44:E44"/>
  </mergeCells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zoomScale="10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2" customWidth="1" min="4" max="4"/>
    <col width="30" customWidth="1" min="5" max="5"/>
  </cols>
  <sheetData>
    <row r="1" ht="24" customHeight="1">
      <c r="A1" s="1" t="inlineStr">
        <is>
          <t>Varaston arvo ja muutos</t>
        </is>
      </c>
    </row>
    <row r="2">
      <c r="A2" s="2" t="inlineStr">
        <is>
          <t>Pohja: Tauko kirjanpito, taukokirjanpito.com</t>
        </is>
      </c>
    </row>
    <row r="4">
      <c r="A4" s="24" t="inlineStr">
        <is>
          <t>Varaston arvo tilinpäätöspäivänä</t>
        </is>
      </c>
      <c r="B4" s="25" t="n"/>
      <c r="C4" s="25" t="n"/>
      <c r="D4" s="25" t="n"/>
    </row>
    <row r="5">
      <c r="A5" s="32" t="inlineStr">
        <is>
          <t>Hankintameno yhteensä</t>
        </is>
      </c>
      <c r="B5" s="17">
        <f>SUM(Inventaario!G12:G211)</f>
        <v>3704.5</v>
      </c>
    </row>
    <row r="6">
      <c r="A6" s="32" t="inlineStr">
        <is>
          <t>Arvonalennukset alimman arvon periaatteella</t>
        </is>
      </c>
      <c r="B6" s="17">
        <f>SUM(Inventaario!M12:M211)</f>
        <v>1607</v>
      </c>
    </row>
    <row r="7">
      <c r="A7" s="6" t="inlineStr">
        <is>
          <t>Varasto taseeseen</t>
        </is>
      </c>
      <c r="B7" s="23">
        <f>SUM(Inventaario!L12:L211)</f>
        <v>2097.5</v>
      </c>
    </row>
    <row r="9">
      <c r="A9" s="24" t="inlineStr">
        <is>
          <t>Kunnon mukaan</t>
        </is>
      </c>
      <c r="B9" s="25" t="n"/>
      <c r="C9" s="25" t="n"/>
      <c r="D9" s="25" t="n"/>
    </row>
    <row r="10">
      <c r="A10" s="13" t="inlineStr">
        <is>
          <t>Kunto</t>
        </is>
      </c>
      <c r="B10" s="13" t="inlineStr">
        <is>
          <t>Hankintameno €</t>
        </is>
      </c>
      <c r="C10" s="13" t="inlineStr">
        <is>
          <t>Tasearvo €</t>
        </is>
      </c>
      <c r="D10" s="13" t="inlineStr">
        <is>
          <t>Rivejä</t>
        </is>
      </c>
    </row>
    <row r="11">
      <c r="A11" s="32" t="inlineStr">
        <is>
          <t>Kurantti</t>
        </is>
      </c>
      <c r="B11" s="17">
        <f>SUMIF(Inventaario!J12:J211,"Kurantti",Inventaario!G12:G211)</f>
        <v>1642.5</v>
      </c>
      <c r="C11" s="17">
        <f>SUMIF(Inventaario!J12:J211,"Kurantti",Inventaario!L12:L211)</f>
        <v>1617.5</v>
      </c>
      <c r="D11" s="33">
        <f>COUNTIF(Inventaario!J12:J211,"Kurantti")</f>
        <v>3</v>
      </c>
    </row>
    <row r="12">
      <c r="A12" s="32" t="inlineStr">
        <is>
          <t>Hidas kierto</t>
        </is>
      </c>
      <c r="B12" s="17">
        <f>SUMIF(Inventaario!J12:J211,"Hidas kierto",Inventaario!G12:G211)</f>
        <v>450</v>
      </c>
      <c r="C12" s="17">
        <f>SUMIF(Inventaario!J12:J211,"Hidas kierto",Inventaario!L12:L211)</f>
        <v>180</v>
      </c>
      <c r="D12" s="33">
        <f>COUNTIF(Inventaario!J12:J211,"Hidas kierto")</f>
        <v>1</v>
      </c>
    </row>
    <row r="13">
      <c r="A13" s="32" t="inlineStr">
        <is>
          <t>Epäkurantti</t>
        </is>
      </c>
      <c r="B13" s="17">
        <f>SUMIF(Inventaario!J12:J211,"Epäkurantti",Inventaario!G12:G211)</f>
        <v>1612</v>
      </c>
      <c r="C13" s="17">
        <f>SUMIF(Inventaario!J12:J211,"Epäkurantti",Inventaario!L12:L211)</f>
        <v>300</v>
      </c>
      <c r="D13" s="33">
        <f>COUNTIF(Inventaario!J12:J211,"Epäkurantti")</f>
        <v>2</v>
      </c>
    </row>
    <row r="14">
      <c r="A14" s="32" t="inlineStr">
        <is>
          <t>Kunto merkitsemättä</t>
        </is>
      </c>
      <c r="B14" s="17">
        <f>B5-SUM(B11:B13)</f>
        <v>0</v>
      </c>
      <c r="C14" s="17">
        <f>B7-SUM(C11:C13)</f>
        <v>0</v>
      </c>
      <c r="D14" s="33">
        <f>COUNT(Inventaario!L12:L211)-SUM(D11:D13)</f>
        <v>0</v>
      </c>
    </row>
    <row r="16">
      <c r="A16" s="24" t="inlineStr">
        <is>
          <t>Varaston muutos tuloslaskelmaan</t>
        </is>
      </c>
      <c r="B16" s="25" t="n"/>
      <c r="C16" s="25" t="n"/>
      <c r="D16" s="25" t="n"/>
    </row>
    <row r="17">
      <c r="A17" s="32" t="inlineStr">
        <is>
          <t>Varasto tilikauden alussa (edellisen vuoden tase)</t>
        </is>
      </c>
      <c r="B17" s="16" t="n">
        <v>1800</v>
      </c>
    </row>
    <row r="18">
      <c r="A18" s="32" t="inlineStr">
        <is>
          <t>Varasto tilikauden lopussa</t>
        </is>
      </c>
      <c r="B18" s="17">
        <f>B7</f>
        <v>2097.5</v>
      </c>
    </row>
    <row r="19">
      <c r="A19" s="6" t="inlineStr">
        <is>
          <t>Varastojen muutos, lisäys (+) tai vähennys (−)</t>
        </is>
      </c>
      <c r="B19" s="23">
        <f>B18-B17</f>
        <v>297.5</v>
      </c>
    </row>
    <row r="20">
      <c r="A20" s="2" t="inlineStr">
        <is>
          <t>Tuloslaskelmassa ostojen kulu oikaistaan: ostot + alkuvarasto − loppuvarasto. Varaston kasvu pienentää kuluja ja suurentaa tulosta.</t>
        </is>
      </c>
    </row>
    <row r="22">
      <c r="A22" s="24" t="inlineStr">
        <is>
          <t>Vahvistus</t>
        </is>
      </c>
      <c r="B22" s="25" t="n"/>
      <c r="C22" s="25" t="n"/>
      <c r="D22" s="25" t="n"/>
    </row>
    <row r="23" ht="26" customHeight="1">
      <c r="A23" s="26" t="inlineStr">
        <is>
          <t>Inventaarion suorittajat</t>
        </is>
      </c>
      <c r="B23" s="25" t="n"/>
      <c r="C23" s="25" t="n"/>
      <c r="D23" s="25" t="n"/>
    </row>
    <row r="25" ht="26" customHeight="1">
      <c r="A25" s="26" t="inlineStr">
        <is>
          <t>Päiväys</t>
        </is>
      </c>
      <c r="B25" s="25" t="n"/>
      <c r="C25" s="25" t="n"/>
      <c r="D25" s="25" t="n"/>
    </row>
    <row r="27" ht="26" customHeight="1">
      <c r="A27" s="26" t="inlineStr">
        <is>
          <t>Allekirjoitus ja nimenselvennys</t>
        </is>
      </c>
      <c r="B27" s="25" t="n"/>
      <c r="C27" s="25" t="n"/>
      <c r="D27" s="25" t="n"/>
    </row>
    <row r="30" ht="30" customHeight="1">
      <c r="A30" s="34" t="inlineStr">
        <is>
          <t>Inventaariolista on osa tase-erittelyjä. Säilytä se vähintään 10 vuotta tilikauden päättymisestä (kirjanpitolaki 2 luku 10 §). Liitä mukaan hävityspöytäkirjat ja perusteet alemmille arvoille.</t>
        </is>
      </c>
    </row>
    <row r="31"/>
  </sheetData>
  <mergeCells count="1">
    <mergeCell ref="A30:E31"/>
  </mergeCells>
  <printOptions horizontalCentered="1"/>
  <pageMargins left="0.5" right="0.5" top="0.6" bottom="0.7" header="0.5" footer="0.5"/>
  <pageSetup orientation="portrait" paperSize="9" fitToHeight="0" fitToWidth="1"/>
  <headerFooter>
    <oddHeader/>
    <oddFooter>&amp;L&amp;"Arial"&amp;7 Pohja: Tauko kirjanpito, taukokirjanpito.com&amp;R&amp;"Arial"&amp;7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Tauko kirjanpito</dc:creator>
  <dc:title xmlns:dc="http://purl.org/dc/elements/1.1/">Inventaariolista</dc:title>
  <dcterms:created xmlns:dcterms="http://purl.org/dc/terms/" xmlns:xsi="http://www.w3.org/2001/XMLSchema-instance" xsi:type="dcterms:W3CDTF">2026-10-03T23:31:40Z</dcterms:created>
  <dcterms:modified xmlns:dcterms="http://purl.org/dc/terms/" xmlns:xsi="http://www.w3.org/2001/XMLSchema-instance" xsi:type="dcterms:W3CDTF">2026-10-03T23:31:40Z</dcterms:modified>
</cp:coreProperties>
</file>